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356" windowWidth="15195" windowHeight="8340" activeTab="1"/>
  </bookViews>
  <sheets>
    <sheet name="CK dự toán" sheetId="1" r:id="rId1"/>
    <sheet name="công khai quý qt" sheetId="2" r:id="rId2"/>
    <sheet name="Q3-2019" sheetId="3" r:id="rId3"/>
  </sheets>
  <definedNames/>
  <calcPr fullCalcOnLoad="1"/>
</workbook>
</file>

<file path=xl/sharedStrings.xml><?xml version="1.0" encoding="utf-8"?>
<sst xmlns="http://schemas.openxmlformats.org/spreadsheetml/2006/main" count="346" uniqueCount="179">
  <si>
    <t>A</t>
  </si>
  <si>
    <t>I</t>
  </si>
  <si>
    <t>II</t>
  </si>
  <si>
    <t>B</t>
  </si>
  <si>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</si>
  <si>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</si>
  <si>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</si>
  <si>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</si>
  <si>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</si>
  <si>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</si>
  <si>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</si>
  <si>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</si>
  <si>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chi ngân sách nhà nước</t>
  </si>
  <si>
    <t>Chi quản lý hành chính</t>
  </si>
  <si>
    <t>Kinh phí không thực hiện chế độ tự chủ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</si>
  <si>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</si>
  <si>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</si>
  <si>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</si>
  <si>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</si>
  <si>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</si>
  <si>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không thường xuyên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</si>
  <si>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</si>
  <si>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</si>
  <si>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</si>
  <si>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</si>
  <si>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</si>
  <si>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</si>
  <si>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</si>
  <si>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</si>
  <si>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</si>
  <si>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</si>
  <si>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</si>
  <si>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</si>
  <si>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Tổng số thu, chi, nộp ngân sách phí, lệ phí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</si>
  <si>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</si>
  <si>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</si>
  <si>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</si>
  <si>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</si>
  <si>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</si>
  <si>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</si>
  <si>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</si>
  <si>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</si>
  <si>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</si>
  <si>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</si>
  <si>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</si>
  <si>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</si>
  <si>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</si>
  <si>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Dự toán chi ngân sách nhà nước</t>
  </si>
  <si>
    <t>Kinh phí nhiệm vụ thường xuyên theo chức năng</t>
  </si>
  <si>
    <t>Biểu số 2 - Ban hành kèm theo Thông tư số 61/2017/TT-BTC ngày 15 tháng 6 năm 2017 của Bộ Tài chính</t>
  </si>
  <si>
    <t>Dự toán được giao</t>
  </si>
  <si>
    <t>……………..</t>
  </si>
  <si>
    <t>Chi sự nghiệp ………………..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</si>
  <si>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</si>
  <si>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</si>
  <si>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ĐV tính: Triệu đồng</t>
  </si>
  <si>
    <t>Dự toán năm</t>
  </si>
  <si>
    <t>So sánh (%)</t>
  </si>
  <si>
    <t>Dự toán</t>
  </si>
  <si>
    <t>Cùng kỳ năm trước</t>
  </si>
  <si>
    <t>Thủ trưởng đơn vị</t>
  </si>
  <si>
    <t>Biểu số 4 - Ban hành kèm theo Thông tư số 61/2017/TT-BTC ngày 15 tháng 6 năm 2017 của Bộ Tài chính</t>
  </si>
  <si>
    <t>(Kèm theo Quyết định số    /QĐ- ... ngày …/…/… của.... )</t>
  </si>
  <si>
    <t>Quyết toán thu</t>
  </si>
  <si>
    <t>Tổng số thu</t>
  </si>
  <si>
    <t>……………</t>
  </si>
  <si>
    <t>Thu hoạt động SX, cung ứng dịch vụ</t>
  </si>
  <si>
    <t>Thu sự nghiệp khác</t>
  </si>
  <si>
    <t>Chi từ nguồn thu được để lại</t>
  </si>
  <si>
    <t>Hoạt động SX, cung ứng dịch vụ</t>
  </si>
  <si>
    <t>Hoạt động sự nghiệp khác</t>
  </si>
  <si>
    <t>C</t>
  </si>
  <si>
    <t>Số thu nộp NSNN</t>
  </si>
  <si>
    <t>Tiền lương</t>
  </si>
  <si>
    <t>Phụ cấp lương</t>
  </si>
  <si>
    <t>Phúc lợi tập thể</t>
  </si>
  <si>
    <t>Các khoản đóng góp</t>
  </si>
  <si>
    <t>Bảo hiểm xã hội</t>
  </si>
  <si>
    <t>Bảo hiểm y tế</t>
  </si>
  <si>
    <t>Kinh phí công đoàn</t>
  </si>
  <si>
    <t>Vật tư văn phòng</t>
  </si>
  <si>
    <t>Văn phòng phẩm</t>
  </si>
  <si>
    <t>Khoán điện thoại</t>
  </si>
  <si>
    <t>Công tác phí</t>
  </si>
  <si>
    <t>Chi khác</t>
  </si>
  <si>
    <t>Các tài sản và công trình hạ tầng cơ sở khác</t>
  </si>
  <si>
    <t>Đi học</t>
  </si>
  <si>
    <t>Chi các khoản khác</t>
  </si>
  <si>
    <t>Vật tư văn phòng khác</t>
  </si>
  <si>
    <t>ĐÁNH GIÁ THỰC HIỆN DỰ TOÁN THU- CHI NGÂN SÁCH 
QUÝ III/2017</t>
  </si>
  <si>
    <t>Phụ cấp khu vực</t>
  </si>
  <si>
    <t>Thiết bị âm thanh</t>
  </si>
  <si>
    <t>ĐV tính: đồng</t>
  </si>
  <si>
    <t>Đơn vị: Trường Mầm non Tân Hiệp</t>
  </si>
  <si>
    <t>Chương: 622</t>
  </si>
  <si>
    <t xml:space="preserve"> </t>
  </si>
  <si>
    <t>(Kèm theo Quyết định số 15/QĐ- PGD &amp;ĐT ngày 11/01/2018của PGD Phú Giáo)</t>
  </si>
  <si>
    <t xml:space="preserve">                                                                               Thủ trưởng đơn vị </t>
  </si>
  <si>
    <t>Chi sự nghiệp giáo dục</t>
  </si>
  <si>
    <t>Ngày 30 tháng 9 năm 2019</t>
  </si>
  <si>
    <t>Học phí</t>
  </si>
  <si>
    <t>Cấp bù học phí</t>
  </si>
  <si>
    <t>Chi sự nghiệp:</t>
  </si>
  <si>
    <t>I. Kinh phí thường xuyên/tự chủ</t>
  </si>
  <si>
    <t>Giáo dục mầm non</t>
  </si>
  <si>
    <t>Lương theo ngạch, bậc</t>
  </si>
  <si>
    <t>Lương hợp đồng theo chế độ</t>
  </si>
  <si>
    <t>Phụ cấp chức vụ</t>
  </si>
  <si>
    <t>Phụ cấp ưu đãi nghề</t>
  </si>
  <si>
    <t>Phụ cấp trách nhiệm theo nghề, theo công việc</t>
  </si>
  <si>
    <t>Phụ cấp thâm niên vượt khung, phụ cấp thâm niên nghề</t>
  </si>
  <si>
    <t>Bảo hiểm thất nghiệp</t>
  </si>
  <si>
    <t>Các khoản thanh toán khác cho cá nhân</t>
  </si>
  <si>
    <t>Thanh toán dịch vụ công cộng</t>
  </si>
  <si>
    <t>Tiền điện</t>
  </si>
  <si>
    <t>Tiền nước</t>
  </si>
  <si>
    <t>Mua sắm công cụ, dụng cụ văn phòng</t>
  </si>
  <si>
    <t>Thông tin, tuyên truyền, liên lạc</t>
  </si>
  <si>
    <t>Cước phí điện thoại (không bao gồm khoán điện thoại), thuê bao đường điện thoại, fax</t>
  </si>
  <si>
    <t>Thuê bao kênh vệ tinh, thuê bao cáp truyền hình, cước phí Internet, thuê đường truyền mạng</t>
  </si>
  <si>
    <t>Sửa chữa, duy tu tài sản phục vụ công tác chuyên môn và các công trình cơ sở hạ tầng</t>
  </si>
  <si>
    <t>Các thiết bị công nghệ thông tin</t>
  </si>
  <si>
    <t>Đường điện, cấp thoát nước</t>
  </si>
  <si>
    <t>Chi các khoản phí và lệ phí</t>
  </si>
  <si>
    <t>Phụ cấp làm đêm; làm thêm giờ</t>
  </si>
  <si>
    <t>Tiền Vệ sinh MT</t>
  </si>
  <si>
    <t>Các khoản khác</t>
  </si>
  <si>
    <t>Tieàn veù maùy bay , taøu xe</t>
  </si>
  <si>
    <t>PC coâng taùc phí</t>
  </si>
  <si>
    <t>Tieàn thueâ phoøng nguû</t>
  </si>
  <si>
    <t>Khoaùn coâng taùc phí</t>
  </si>
  <si>
    <t>Tấp huấn ngắn hạn</t>
  </si>
  <si>
    <t>Sửa chữa thường xuyeân TSCĐ</t>
  </si>
  <si>
    <t>Tài sản và thiết bị văn phòng</t>
  </si>
  <si>
    <t xml:space="preserve">Chi phí nghiệp vụ chuyên môn </t>
  </si>
  <si>
    <t>Chi phí hoạt động chuyên môn của từng ngành</t>
  </si>
  <si>
    <t>Tập huấn ngắn hạn bình quân</t>
  </si>
  <si>
    <t>Chi mua hàng hóa, Vật tư chuyên môn</t>
  </si>
  <si>
    <t>Bảo hiểm tài sản và phương tiện</t>
  </si>
  <si>
    <t>Mua sắm tài sản vô hình</t>
  </si>
  <si>
    <t>Mua saém taøi saûn phuïc vuï coâng taùc CM</t>
  </si>
  <si>
    <t>Baøn gheá hoäi tröôøng</t>
  </si>
  <si>
    <t>Maùy chieáu, lap top</t>
  </si>
  <si>
    <t>Maùy vi tính</t>
  </si>
  <si>
    <t>Maùy in</t>
  </si>
  <si>
    <t>Taøi saûn vaø caùc thieát bò khaùc</t>
  </si>
  <si>
    <t>Chi phí nghieäp vuï CM</t>
  </si>
  <si>
    <t>Trang phuïc baùn truù</t>
  </si>
  <si>
    <t>Trang phuïc baûo veä</t>
  </si>
  <si>
    <t>Đào tạo CBCC</t>
  </si>
  <si>
    <t>Kinh phí  cải cách tiền lương</t>
  </si>
  <si>
    <t xml:space="preserve">Chi khaùc </t>
  </si>
  <si>
    <t>BH taøi saûn vaø phöông tieän</t>
  </si>
  <si>
    <t>Trôï caáp baùn truù</t>
  </si>
  <si>
    <t>HT 20/11</t>
  </si>
  <si>
    <t>ÔÛ xa</t>
  </si>
  <si>
    <t>HT chi phi học tập</t>
  </si>
  <si>
    <t>Phöông tieän vaän chuyeån hoïc sinh</t>
  </si>
  <si>
    <t>Chi laäp quyõ khen thöôûng</t>
  </si>
  <si>
    <t>10% cải cách tiền lương</t>
  </si>
  <si>
    <t xml:space="preserve">Hoäi nghò </t>
  </si>
  <si>
    <t>In, mua taøi lieäu</t>
  </si>
  <si>
    <t>Thueâ möôùn khaùc phuïc vuï hoäi nghò</t>
  </si>
  <si>
    <t>Khaùc (Hoa )</t>
  </si>
  <si>
    <t>Khaùc (Tieàn nöôùc uoáng)</t>
  </si>
  <si>
    <t>Chi phí thueâ möôùn</t>
  </si>
  <si>
    <t>Thueâ phöông tieän vaän chuyeån</t>
  </si>
  <si>
    <t>Thueâ möôùn huùt haàm caàu, laøm coû, veä sinh moâi tröôøng</t>
  </si>
  <si>
    <t>DỰ TOÁN THU - CHI NGÂN SÁCH NHÀ NƯỚC NĂM 2019</t>
  </si>
  <si>
    <t>Thu cấp bù học phí</t>
  </si>
  <si>
    <t>Tân Hiệp , ngày  10  tháng  01 năm 2019</t>
  </si>
  <si>
    <t>Thu học phí</t>
  </si>
  <si>
    <r>
      <t xml:space="preserve">QUYẾT TOÁN THU - CHI NGUỒN NSNN, NGUỒN KHÁC QUÝ III </t>
    </r>
    <r>
      <rPr>
        <sz val="14"/>
        <rFont val="Times New Roman"/>
        <family val="1"/>
      </rPr>
      <t>NĂM</t>
    </r>
    <r>
      <rPr>
        <b/>
        <sz val="14"/>
        <rFont val="Times New Roman"/>
        <family val="1"/>
      </rPr>
      <t xml:space="preserve"> 2019</t>
    </r>
  </si>
  <si>
    <t>Tân Hiệp , ngày 30  tháng  9 năm 2019</t>
  </si>
  <si>
    <t>II. Kinh phí không thường xuyên/   không tự chủ</t>
  </si>
  <si>
    <t>Tiền y tế trong  cơ quan, đơn vị</t>
  </si>
  <si>
    <t>Mua, bảo trì phần mềm coâng nghệ thoâng tin</t>
  </si>
  <si>
    <t>Ước thực hiện quý III/2019</t>
  </si>
  <si>
    <t>Nguyễn Thị Ngọc Hiền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</si>
</sst>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đ_-;\-* #,##0.00\ _đ_-;_-* &quot;-&quot;??\ _đ_-;_-@_-"/>
    <numFmt numFmtId="179" formatCode="_-* #,##0\ _đ_-;\-* #,##0\ _đ_-;_-* &quot;-&quot;??\ _đ_-;_-@_-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_-* #,##0.0\ _đ_-;\-* #,##0.0\ _đ_-;_-* &quot;-&quot;??\ _đ_-;_-@_-"/>
    <numFmt numFmtId="194" formatCode="_-* #,##0\ _₫_-;\-* #,##0\ _₫_-;_-* &quot;-&quot;??\ _₫_-;_-@_-"/>
    <numFmt numFmtId="195" formatCode="#,##0.0"/>
    <numFmt numFmtId="196" formatCode="#,##0.000"/>
  </numFmts>
  <fonts count="60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Accounting"/>
      <sz val="14"/>
      <name val="Times New Roman"/>
      <family val="1"/>
    </font>
    <font>
      <sz val="14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VNI-Times"/>
      <family val="0"/>
    </font>
    <font>
      <b/>
      <u val="single"/>
      <sz val="14"/>
      <name val="VNI-Times"/>
      <family val="0"/>
    </font>
    <font>
      <sz val="14"/>
      <name val="VnTimes"/>
      <family val="0"/>
    </font>
    <font>
      <b/>
      <u val="single"/>
      <sz val="14"/>
      <name val="VN-NTime"/>
      <family val="0"/>
    </font>
    <font>
      <sz val="14"/>
      <name val="VN-NTime"/>
      <family val="0"/>
    </font>
    <font>
      <b/>
      <i/>
      <u val="single"/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3" fillId="32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1" fillId="33" borderId="12" xfId="55" applyFont="1" applyFill="1" applyBorder="1" applyAlignment="1" applyProtection="1">
      <alignment vertical="center" wrapText="1" shrinkToFit="1"/>
      <protection locked="0"/>
    </xf>
    <xf numFmtId="0" fontId="11" fillId="33" borderId="13" xfId="55" applyFont="1" applyFill="1" applyBorder="1" applyAlignment="1" applyProtection="1">
      <alignment vertical="center" wrapText="1" shrinkToFit="1"/>
      <protection locked="0"/>
    </xf>
    <xf numFmtId="0" fontId="8" fillId="0" borderId="11" xfId="0" applyFont="1" applyBorder="1" applyAlignment="1">
      <alignment/>
    </xf>
    <xf numFmtId="0" fontId="11" fillId="33" borderId="11" xfId="55" applyFont="1" applyFill="1" applyBorder="1" applyAlignment="1" applyProtection="1">
      <alignment vertical="center" wrapText="1" shrinkToFit="1"/>
      <protection locked="0"/>
    </xf>
    <xf numFmtId="10" fontId="4" fillId="32" borderId="11" xfId="58" applyNumberFormat="1" applyFont="1" applyFill="1" applyBorder="1" applyAlignment="1">
      <alignment horizontal="center" vertical="center" wrapText="1"/>
    </xf>
    <xf numFmtId="192" fontId="3" fillId="32" borderId="11" xfId="58" applyNumberFormat="1" applyFont="1" applyFill="1" applyBorder="1" applyAlignment="1">
      <alignment horizontal="center" vertical="center" wrapText="1"/>
    </xf>
    <xf numFmtId="192" fontId="8" fillId="32" borderId="11" xfId="58" applyNumberFormat="1" applyFont="1" applyFill="1" applyBorder="1" applyAlignment="1">
      <alignment horizontal="center" vertical="center" wrapText="1"/>
    </xf>
    <xf numFmtId="10" fontId="2" fillId="0" borderId="11" xfId="58" applyNumberFormat="1" applyFont="1" applyBorder="1" applyAlignment="1">
      <alignment/>
    </xf>
    <xf numFmtId="0" fontId="4" fillId="32" borderId="11" xfId="0" applyFont="1" applyFill="1" applyBorder="1" applyAlignment="1">
      <alignment horizontal="right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3" fontId="4" fillId="32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4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vertical="center" wrapText="1"/>
    </xf>
    <xf numFmtId="3" fontId="4" fillId="35" borderId="1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vertical="center" wrapText="1"/>
    </xf>
    <xf numFmtId="3" fontId="3" fillId="35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horizontal="right" vertical="center" wrapText="1"/>
    </xf>
    <xf numFmtId="0" fontId="4" fillId="35" borderId="16" xfId="0" applyFont="1" applyFill="1" applyBorder="1" applyAlignment="1">
      <alignment vertical="center" wrapText="1"/>
    </xf>
    <xf numFmtId="3" fontId="4" fillId="35" borderId="17" xfId="0" applyNumberFormat="1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3" fontId="4" fillId="32" borderId="11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32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4" fillId="32" borderId="12" xfId="0" applyFont="1" applyFill="1" applyBorder="1" applyAlignment="1">
      <alignment vertical="center" wrapText="1"/>
    </xf>
    <xf numFmtId="3" fontId="4" fillId="32" borderId="11" xfId="42" applyNumberFormat="1" applyFont="1" applyFill="1" applyBorder="1" applyAlignment="1">
      <alignment horizontal="right" vertical="center" wrapText="1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3" fillId="33" borderId="11" xfId="55" applyFont="1" applyFill="1" applyBorder="1" applyAlignment="1" applyProtection="1">
      <alignment vertical="center" wrapText="1" shrinkToFit="1"/>
      <protection locked="0"/>
    </xf>
    <xf numFmtId="3" fontId="14" fillId="32" borderId="11" xfId="0" applyNumberFormat="1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vertical="center" wrapText="1"/>
    </xf>
    <xf numFmtId="3" fontId="15" fillId="32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32" borderId="11" xfId="0" applyFont="1" applyFill="1" applyBorder="1" applyAlignment="1">
      <alignment horizontal="right" vertical="center" wrapText="1"/>
    </xf>
    <xf numFmtId="3" fontId="3" fillId="32" borderId="11" xfId="0" applyNumberFormat="1" applyFont="1" applyFill="1" applyBorder="1" applyAlignment="1">
      <alignment horizontal="right" vertical="center" wrapText="1"/>
    </xf>
    <xf numFmtId="3" fontId="4" fillId="32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8" fillId="32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79" fontId="1" fillId="32" borderId="11" xfId="0" applyNumberFormat="1" applyFont="1" applyFill="1" applyBorder="1" applyAlignment="1">
      <alignment horizontal="right" vertical="center" wrapText="1"/>
    </xf>
    <xf numFmtId="3" fontId="2" fillId="0" borderId="11" xfId="42" applyNumberFormat="1" applyFont="1" applyBorder="1" applyAlignment="1">
      <alignment horizontal="right"/>
    </xf>
    <xf numFmtId="3" fontId="8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8" fillId="32" borderId="11" xfId="42" applyNumberFormat="1" applyFont="1" applyFill="1" applyBorder="1" applyAlignment="1">
      <alignment horizontal="right" vertical="center" wrapText="1"/>
    </xf>
    <xf numFmtId="3" fontId="9" fillId="32" borderId="11" xfId="42" applyNumberFormat="1" applyFont="1" applyFill="1" applyBorder="1" applyAlignment="1">
      <alignment horizontal="right" vertical="center" wrapText="1"/>
    </xf>
    <xf numFmtId="173" fontId="10" fillId="32" borderId="11" xfId="42" applyNumberFormat="1" applyFont="1" applyFill="1" applyBorder="1" applyAlignment="1">
      <alignment horizontal="right" vertical="center" wrapText="1"/>
    </xf>
    <xf numFmtId="3" fontId="58" fillId="32" borderId="11" xfId="0" applyNumberFormat="1" applyFont="1" applyFill="1" applyBorder="1" applyAlignment="1">
      <alignment horizontal="right" vertical="center" wrapText="1"/>
    </xf>
    <xf numFmtId="0" fontId="14" fillId="32" borderId="12" xfId="0" applyFont="1" applyFill="1" applyBorder="1" applyAlignment="1">
      <alignment vertical="center" wrapText="1"/>
    </xf>
    <xf numFmtId="0" fontId="16" fillId="32" borderId="12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vertical="center" wrapText="1"/>
    </xf>
    <xf numFmtId="0" fontId="15" fillId="32" borderId="12" xfId="0" applyFont="1" applyFill="1" applyBorder="1" applyAlignment="1">
      <alignment vertical="center" wrapText="1"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8" fillId="32" borderId="11" xfId="0" applyFont="1" applyFill="1" applyBorder="1" applyAlignment="1">
      <alignment horizontal="center" vertical="center" wrapText="1"/>
    </xf>
    <xf numFmtId="179" fontId="59" fillId="32" borderId="11" xfId="0" applyNumberFormat="1" applyFont="1" applyFill="1" applyBorder="1" applyAlignment="1">
      <alignment horizontal="right" vertical="center" wrapText="1"/>
    </xf>
    <xf numFmtId="3" fontId="19" fillId="32" borderId="11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8" fillId="0" borderId="19" xfId="42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9" fillId="0" borderId="19" xfId="0" applyFont="1" applyBorder="1" applyAlignment="1">
      <alignment/>
    </xf>
    <xf numFmtId="192" fontId="8" fillId="32" borderId="19" xfId="58" applyNumberFormat="1" applyFont="1" applyFill="1" applyBorder="1" applyAlignment="1">
      <alignment horizontal="center" vertical="center" wrapText="1"/>
    </xf>
    <xf numFmtId="10" fontId="9" fillId="32" borderId="19" xfId="5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0" fontId="9" fillId="32" borderId="11" xfId="58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173" fontId="8" fillId="32" borderId="11" xfId="42" applyNumberFormat="1" applyFont="1" applyFill="1" applyBorder="1" applyAlignment="1">
      <alignment horizontal="right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 vertical="center" wrapText="1"/>
    </xf>
    <xf numFmtId="0" fontId="8" fillId="32" borderId="11" xfId="0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3" fontId="8" fillId="32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1" fillId="32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191" fontId="3" fillId="32" borderId="11" xfId="0" applyNumberFormat="1" applyFont="1" applyFill="1" applyBorder="1" applyAlignment="1">
      <alignment horizontal="center" vertical="center" wrapText="1"/>
    </xf>
    <xf numFmtId="191" fontId="4" fillId="32" borderId="11" xfId="0" applyNumberFormat="1" applyFont="1" applyFill="1" applyBorder="1" applyAlignment="1">
      <alignment horizontal="center" vertical="center" wrapText="1"/>
    </xf>
    <xf numFmtId="191" fontId="3" fillId="32" borderId="11" xfId="5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2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7"/>
  <sheetViews>
    <sheetView zoomScalePageLayoutView="0" workbookViewId="0" topLeftCell="A1">
      <selection activeCell="C81" sqref="C81"/>
    </sheetView>
  </sheetViews>
  <sheetFormatPr defaultColWidth="9.00390625" defaultRowHeight="15.75"/>
  <cols>
    <col min="1" max="1" width="6.25390625" style="0" customWidth="1"/>
    <col min="2" max="2" width="49.50390625" style="0" customWidth="1"/>
    <col min="3" max="3" width="19.25390625" style="29" customWidth="1"/>
  </cols>
  <sheetData>
    <row r="1" spans="1:3" ht="15.75">
      <c r="A1" s="126" t="s">
        <v>49</v>
      </c>
      <c r="B1" s="126"/>
      <c r="C1" s="126"/>
    </row>
    <row r="2" spans="1:3" ht="31.5" customHeight="1">
      <c r="A2" s="127" t="s">
        <v>93</v>
      </c>
      <c r="B2" s="127"/>
      <c r="C2" s="127"/>
    </row>
    <row r="3" spans="1:3" ht="31.5" customHeight="1">
      <c r="A3" s="127" t="s">
        <v>94</v>
      </c>
      <c r="B3" s="127"/>
      <c r="C3" s="127"/>
    </row>
    <row r="4" spans="1:3" ht="18.75">
      <c r="A4" s="128" t="s">
        <v>168</v>
      </c>
      <c r="B4" s="128"/>
      <c r="C4" s="128"/>
    </row>
    <row r="5" spans="1:3" ht="15.75">
      <c r="A5" s="129" t="s">
        <v>96</v>
      </c>
      <c r="B5" s="129"/>
      <c r="C5" s="129"/>
    </row>
    <row r="6" spans="1:3" ht="18.75">
      <c r="A6" s="124" t="s">
        <v>95</v>
      </c>
      <c r="B6" s="124"/>
      <c r="C6" s="124"/>
    </row>
    <row r="7" spans="1:3" ht="19.5" thickBot="1">
      <c r="A7" s="125"/>
      <c r="B7" s="125"/>
      <c r="C7" s="125"/>
    </row>
    <row r="8" spans="1:3" ht="38.25" thickBot="1">
      <c r="A8" s="5" t="s">
        <v>4</v>
      </c>
      <c r="B8" s="5" t="s">
        <v>5</v>
      </c>
      <c r="C8" s="27" t="s">
        <v>50</v>
      </c>
    </row>
    <row r="9" spans="1:3" s="37" customFormat="1" ht="19.5" thickBot="1">
      <c r="A9" s="34" t="s">
        <v>1</v>
      </c>
      <c r="B9" s="35" t="s">
        <v>33</v>
      </c>
      <c r="C9" s="36">
        <f>C26</f>
        <v>175500000</v>
      </c>
    </row>
    <row r="10" spans="1:3" ht="19.5" thickBot="1">
      <c r="A10" s="6">
        <v>1</v>
      </c>
      <c r="B10" s="7" t="s">
        <v>34</v>
      </c>
      <c r="C10" s="28"/>
    </row>
    <row r="11" spans="1:3" ht="19.5" thickBot="1">
      <c r="A11" s="6">
        <v>1.1</v>
      </c>
      <c r="B11" s="7" t="s">
        <v>35</v>
      </c>
      <c r="C11" s="28"/>
    </row>
    <row r="12" spans="1:3" ht="19.5" thickBot="1">
      <c r="A12" s="6"/>
      <c r="B12" s="7" t="s">
        <v>36</v>
      </c>
      <c r="C12" s="28"/>
    </row>
    <row r="13" spans="1:3" ht="19.5" thickBot="1">
      <c r="A13" s="6"/>
      <c r="B13" s="7" t="s">
        <v>37</v>
      </c>
      <c r="C13" s="28"/>
    </row>
    <row r="14" spans="1:3" ht="19.5" thickBot="1">
      <c r="A14" s="6"/>
      <c r="B14" s="7" t="s">
        <v>51</v>
      </c>
      <c r="C14" s="28"/>
    </row>
    <row r="15" spans="1:3" ht="19.5" thickBot="1">
      <c r="A15" s="6">
        <v>1.2</v>
      </c>
      <c r="B15" s="112" t="s">
        <v>38</v>
      </c>
      <c r="C15" s="113">
        <f>SUM(C16:C17)</f>
        <v>175500000</v>
      </c>
    </row>
    <row r="16" spans="1:3" ht="19.5" thickBot="1">
      <c r="A16" s="6"/>
      <c r="B16" s="7" t="s">
        <v>100</v>
      </c>
      <c r="C16" s="28">
        <v>144000000</v>
      </c>
    </row>
    <row r="17" spans="1:3" ht="19.5" thickBot="1">
      <c r="A17" s="6"/>
      <c r="B17" s="7" t="s">
        <v>169</v>
      </c>
      <c r="C17" s="28">
        <v>31500000</v>
      </c>
    </row>
    <row r="18" spans="1:3" ht="19.5" thickBot="1">
      <c r="A18" s="6"/>
      <c r="B18" s="7" t="s">
        <v>51</v>
      </c>
      <c r="C18" s="28"/>
    </row>
    <row r="19" spans="1:3" ht="19.5" thickBot="1">
      <c r="A19" s="6">
        <v>2</v>
      </c>
      <c r="B19" s="7" t="s">
        <v>41</v>
      </c>
      <c r="C19" s="28"/>
    </row>
    <row r="20" spans="1:3" ht="19.5" thickBot="1">
      <c r="A20" s="6">
        <v>2.1</v>
      </c>
      <c r="B20" s="7" t="s">
        <v>52</v>
      </c>
      <c r="C20" s="28"/>
    </row>
    <row r="21" spans="1:3" ht="19.5" thickBot="1">
      <c r="A21" s="6" t="s">
        <v>42</v>
      </c>
      <c r="B21" s="7" t="s">
        <v>43</v>
      </c>
      <c r="C21" s="28"/>
    </row>
    <row r="22" spans="1:3" ht="19.5" thickBot="1">
      <c r="A22" s="6" t="s">
        <v>44</v>
      </c>
      <c r="B22" s="7" t="s">
        <v>20</v>
      </c>
      <c r="C22" s="28"/>
    </row>
    <row r="23" spans="1:3" ht="19.5" thickBot="1">
      <c r="A23" s="6">
        <v>2.2</v>
      </c>
      <c r="B23" s="7" t="s">
        <v>13</v>
      </c>
      <c r="C23" s="28"/>
    </row>
    <row r="24" spans="1:3" ht="19.5" thickBot="1">
      <c r="A24" s="6" t="s">
        <v>42</v>
      </c>
      <c r="B24" s="7" t="s">
        <v>45</v>
      </c>
      <c r="C24" s="28"/>
    </row>
    <row r="25" spans="1:3" ht="19.5" thickBot="1">
      <c r="A25" s="6" t="s">
        <v>44</v>
      </c>
      <c r="B25" s="7" t="s">
        <v>14</v>
      </c>
      <c r="C25" s="28"/>
    </row>
    <row r="26" spans="1:3" ht="19.5" thickBot="1">
      <c r="A26" s="6">
        <v>3</v>
      </c>
      <c r="B26" s="7" t="s">
        <v>46</v>
      </c>
      <c r="C26" s="28">
        <v>175500000</v>
      </c>
    </row>
    <row r="27" spans="1:3" ht="19.5" thickBot="1">
      <c r="A27" s="6">
        <v>3.1</v>
      </c>
      <c r="B27" s="7" t="s">
        <v>35</v>
      </c>
      <c r="C27" s="28"/>
    </row>
    <row r="28" spans="1:3" ht="19.5" thickBot="1">
      <c r="A28" s="6"/>
      <c r="B28" s="7" t="s">
        <v>36</v>
      </c>
      <c r="C28" s="28"/>
    </row>
    <row r="29" spans="1:3" ht="19.5" thickBot="1">
      <c r="A29" s="6"/>
      <c r="B29" s="7" t="s">
        <v>37</v>
      </c>
      <c r="C29" s="28"/>
    </row>
    <row r="30" spans="1:3" ht="19.5" thickBot="1">
      <c r="A30" s="6"/>
      <c r="B30" s="7" t="s">
        <v>51</v>
      </c>
      <c r="C30" s="28"/>
    </row>
    <row r="31" spans="1:3" ht="19.5" thickBot="1">
      <c r="A31" s="6">
        <v>3.2</v>
      </c>
      <c r="B31" s="7" t="s">
        <v>38</v>
      </c>
      <c r="C31" s="28"/>
    </row>
    <row r="32" spans="1:3" ht="19.5" thickBot="1">
      <c r="A32" s="6"/>
      <c r="B32" s="7" t="s">
        <v>39</v>
      </c>
      <c r="C32" s="28"/>
    </row>
    <row r="33" spans="1:3" ht="19.5" thickBot="1">
      <c r="A33" s="6"/>
      <c r="B33" s="7" t="s">
        <v>40</v>
      </c>
      <c r="C33" s="28"/>
    </row>
    <row r="34" spans="1:3" ht="19.5" thickBot="1">
      <c r="A34" s="6"/>
      <c r="B34" s="7" t="s">
        <v>51</v>
      </c>
      <c r="C34" s="28"/>
    </row>
    <row r="35" spans="1:3" s="33" customFormat="1" ht="19.5" thickBot="1">
      <c r="A35" s="30" t="s">
        <v>2</v>
      </c>
      <c r="B35" s="31" t="s">
        <v>47</v>
      </c>
      <c r="C35" s="32">
        <f>C46</f>
        <v>5122458000</v>
      </c>
    </row>
    <row r="36" spans="1:3" s="41" customFormat="1" ht="19.5" thickBot="1">
      <c r="A36" s="38">
        <v>1</v>
      </c>
      <c r="B36" s="39" t="s">
        <v>13</v>
      </c>
      <c r="C36" s="40"/>
    </row>
    <row r="37" spans="1:3" s="41" customFormat="1" ht="19.5" thickBot="1">
      <c r="A37" s="38">
        <v>1.1</v>
      </c>
      <c r="B37" s="39" t="s">
        <v>45</v>
      </c>
      <c r="C37" s="40"/>
    </row>
    <row r="38" spans="1:3" s="41" customFormat="1" ht="19.5" thickBot="1">
      <c r="A38" s="38">
        <v>1.2</v>
      </c>
      <c r="B38" s="39" t="s">
        <v>14</v>
      </c>
      <c r="C38" s="40"/>
    </row>
    <row r="39" spans="1:3" s="41" customFormat="1" ht="19.5" thickBot="1">
      <c r="A39" s="38">
        <v>2</v>
      </c>
      <c r="B39" s="39" t="s">
        <v>15</v>
      </c>
      <c r="C39" s="40"/>
    </row>
    <row r="40" spans="1:3" s="41" customFormat="1" ht="19.5" thickBot="1">
      <c r="A40" s="38">
        <v>2.1</v>
      </c>
      <c r="B40" s="39" t="s">
        <v>16</v>
      </c>
      <c r="C40" s="40"/>
    </row>
    <row r="41" spans="1:3" s="41" customFormat="1" ht="19.5" thickBot="1">
      <c r="A41" s="38"/>
      <c r="B41" s="42" t="s">
        <v>17</v>
      </c>
      <c r="C41" s="40"/>
    </row>
    <row r="42" spans="1:3" s="41" customFormat="1" ht="19.5" thickBot="1">
      <c r="A42" s="38"/>
      <c r="B42" s="42" t="s">
        <v>18</v>
      </c>
      <c r="C42" s="40"/>
    </row>
    <row r="43" spans="1:3" s="41" customFormat="1" ht="19.5" thickBot="1">
      <c r="A43" s="38"/>
      <c r="B43" s="42" t="s">
        <v>19</v>
      </c>
      <c r="C43" s="40"/>
    </row>
    <row r="44" spans="1:3" s="41" customFormat="1" ht="19.5" thickBot="1">
      <c r="A44" s="38">
        <v>2.2</v>
      </c>
      <c r="B44" s="39" t="s">
        <v>48</v>
      </c>
      <c r="C44" s="40"/>
    </row>
    <row r="45" spans="1:3" s="41" customFormat="1" ht="19.5" thickBot="1">
      <c r="A45" s="38">
        <v>2.3</v>
      </c>
      <c r="B45" s="39" t="s">
        <v>20</v>
      </c>
      <c r="C45" s="40"/>
    </row>
    <row r="46" spans="1:3" s="41" customFormat="1" ht="19.5" thickBot="1">
      <c r="A46" s="38">
        <v>3</v>
      </c>
      <c r="B46" s="39" t="s">
        <v>21</v>
      </c>
      <c r="C46" s="43">
        <f>C47+C48</f>
        <v>5122458000</v>
      </c>
    </row>
    <row r="47" spans="1:3" s="41" customFormat="1" ht="19.5" thickBot="1">
      <c r="A47" s="38">
        <v>3.1</v>
      </c>
      <c r="B47" s="39" t="s">
        <v>43</v>
      </c>
      <c r="C47" s="40">
        <v>3657541000</v>
      </c>
    </row>
    <row r="48" spans="1:3" s="41" customFormat="1" ht="19.5" thickBot="1">
      <c r="A48" s="44">
        <v>3.2</v>
      </c>
      <c r="B48" s="45" t="s">
        <v>20</v>
      </c>
      <c r="C48" s="40">
        <v>1464917000</v>
      </c>
    </row>
    <row r="49" spans="1:3" s="41" customFormat="1" ht="19.5" thickBot="1">
      <c r="A49" s="46">
        <v>4</v>
      </c>
      <c r="B49" s="47" t="s">
        <v>22</v>
      </c>
      <c r="C49" s="48"/>
    </row>
    <row r="50" spans="1:3" s="41" customFormat="1" ht="19.5" thickBot="1">
      <c r="A50" s="46">
        <v>4.1</v>
      </c>
      <c r="B50" s="47" t="s">
        <v>43</v>
      </c>
      <c r="C50" s="48"/>
    </row>
    <row r="51" spans="1:3" s="41" customFormat="1" ht="19.5" thickBot="1">
      <c r="A51" s="46">
        <v>4.2</v>
      </c>
      <c r="B51" s="47" t="s">
        <v>20</v>
      </c>
      <c r="C51" s="48"/>
    </row>
    <row r="52" spans="1:3" s="41" customFormat="1" ht="19.5" thickBot="1">
      <c r="A52" s="46">
        <v>5</v>
      </c>
      <c r="B52" s="47" t="s">
        <v>23</v>
      </c>
      <c r="C52" s="48"/>
    </row>
    <row r="53" spans="1:3" s="41" customFormat="1" ht="19.5" thickBot="1">
      <c r="A53" s="46">
        <v>5.1</v>
      </c>
      <c r="B53" s="47" t="s">
        <v>43</v>
      </c>
      <c r="C53" s="48"/>
    </row>
    <row r="54" spans="1:3" s="41" customFormat="1" ht="19.5" thickBot="1">
      <c r="A54" s="46">
        <v>5.2</v>
      </c>
      <c r="B54" s="47" t="s">
        <v>20</v>
      </c>
      <c r="C54" s="48"/>
    </row>
    <row r="55" spans="1:3" s="41" customFormat="1" ht="19.5" thickBot="1">
      <c r="A55" s="46">
        <v>6</v>
      </c>
      <c r="B55" s="47" t="s">
        <v>24</v>
      </c>
      <c r="C55" s="48"/>
    </row>
    <row r="56" spans="1:3" s="41" customFormat="1" ht="19.5" thickBot="1">
      <c r="A56" s="46">
        <v>6.1</v>
      </c>
      <c r="B56" s="47" t="s">
        <v>43</v>
      </c>
      <c r="C56" s="48"/>
    </row>
    <row r="57" spans="1:3" s="41" customFormat="1" ht="19.5" thickBot="1">
      <c r="A57" s="46">
        <v>6.2</v>
      </c>
      <c r="B57" s="47" t="s">
        <v>20</v>
      </c>
      <c r="C57" s="48"/>
    </row>
    <row r="58" spans="1:3" s="41" customFormat="1" ht="19.5" thickBot="1">
      <c r="A58" s="46">
        <v>7</v>
      </c>
      <c r="B58" s="47" t="s">
        <v>25</v>
      </c>
      <c r="C58" s="48"/>
    </row>
    <row r="59" spans="1:3" s="41" customFormat="1" ht="19.5" thickBot="1">
      <c r="A59" s="46">
        <v>7.1</v>
      </c>
      <c r="B59" s="47" t="s">
        <v>43</v>
      </c>
      <c r="C59" s="48"/>
    </row>
    <row r="60" spans="1:3" s="41" customFormat="1" ht="19.5" thickBot="1">
      <c r="A60" s="46">
        <v>7.2</v>
      </c>
      <c r="B60" s="47" t="s">
        <v>20</v>
      </c>
      <c r="C60" s="48"/>
    </row>
    <row r="61" spans="1:3" s="41" customFormat="1" ht="19.5" thickBot="1">
      <c r="A61" s="46">
        <v>8</v>
      </c>
      <c r="B61" s="47" t="s">
        <v>26</v>
      </c>
      <c r="C61" s="48"/>
    </row>
    <row r="62" spans="1:3" s="41" customFormat="1" ht="19.5" thickBot="1">
      <c r="A62" s="46">
        <v>8.1</v>
      </c>
      <c r="B62" s="47" t="s">
        <v>43</v>
      </c>
      <c r="C62" s="48"/>
    </row>
    <row r="63" spans="1:3" s="41" customFormat="1" ht="19.5" thickBot="1">
      <c r="A63" s="46">
        <v>8.2</v>
      </c>
      <c r="B63" s="47" t="s">
        <v>20</v>
      </c>
      <c r="C63" s="48"/>
    </row>
    <row r="64" spans="1:3" s="41" customFormat="1" ht="19.5" thickBot="1">
      <c r="A64" s="46">
        <v>9</v>
      </c>
      <c r="B64" s="47" t="s">
        <v>27</v>
      </c>
      <c r="C64" s="48"/>
    </row>
    <row r="65" spans="1:3" s="41" customFormat="1" ht="19.5" thickBot="1">
      <c r="A65" s="46">
        <v>9.1</v>
      </c>
      <c r="B65" s="47" t="s">
        <v>43</v>
      </c>
      <c r="C65" s="48"/>
    </row>
    <row r="66" spans="1:3" s="41" customFormat="1" ht="19.5" thickBot="1">
      <c r="A66" s="46">
        <v>9.2</v>
      </c>
      <c r="B66" s="47" t="s">
        <v>20</v>
      </c>
      <c r="C66" s="48"/>
    </row>
    <row r="67" spans="1:3" s="41" customFormat="1" ht="19.5" thickBot="1">
      <c r="A67" s="46">
        <v>10</v>
      </c>
      <c r="B67" s="47" t="s">
        <v>28</v>
      </c>
      <c r="C67" s="48"/>
    </row>
    <row r="68" spans="1:3" s="41" customFormat="1" ht="19.5" thickBot="1">
      <c r="A68" s="46">
        <v>10.1</v>
      </c>
      <c r="B68" s="47" t="s">
        <v>43</v>
      </c>
      <c r="C68" s="48"/>
    </row>
    <row r="69" spans="1:3" s="41" customFormat="1" ht="19.5" thickBot="1">
      <c r="A69" s="46">
        <v>10.2</v>
      </c>
      <c r="B69" s="47" t="s">
        <v>20</v>
      </c>
      <c r="C69" s="48"/>
    </row>
    <row r="70" spans="1:3" s="41" customFormat="1" ht="19.5" thickBot="1">
      <c r="A70" s="46">
        <v>11</v>
      </c>
      <c r="B70" s="47" t="s">
        <v>29</v>
      </c>
      <c r="C70" s="48"/>
    </row>
    <row r="71" spans="1:3" s="41" customFormat="1" ht="19.5" thickBot="1">
      <c r="A71" s="46">
        <v>1</v>
      </c>
      <c r="B71" s="47" t="s">
        <v>30</v>
      </c>
      <c r="C71" s="48"/>
    </row>
    <row r="72" spans="1:3" s="41" customFormat="1" ht="38.25" thickBot="1">
      <c r="A72" s="46"/>
      <c r="B72" s="49" t="s">
        <v>31</v>
      </c>
      <c r="C72" s="48"/>
    </row>
    <row r="73" spans="1:3" s="41" customFormat="1" ht="19.5" thickBot="1">
      <c r="A73" s="46">
        <v>2</v>
      </c>
      <c r="B73" s="47" t="s">
        <v>29</v>
      </c>
      <c r="C73" s="48"/>
    </row>
    <row r="74" spans="1:3" s="41" customFormat="1" ht="19.5" thickBot="1">
      <c r="A74" s="46"/>
      <c r="B74" s="49" t="s">
        <v>32</v>
      </c>
      <c r="C74" s="48"/>
    </row>
    <row r="76" spans="2:3" ht="15.75">
      <c r="B76" s="120" t="s">
        <v>170</v>
      </c>
      <c r="C76" s="121"/>
    </row>
    <row r="77" spans="2:3" ht="15.75">
      <c r="B77" s="122" t="s">
        <v>97</v>
      </c>
      <c r="C77" s="123"/>
    </row>
  </sheetData>
  <sheetProtection/>
  <mergeCells count="9">
    <mergeCell ref="B76:C76"/>
    <mergeCell ref="B77:C77"/>
    <mergeCell ref="A6:C6"/>
    <mergeCell ref="A7:C7"/>
    <mergeCell ref="A1:C1"/>
    <mergeCell ref="A2:C2"/>
    <mergeCell ref="A3:C3"/>
    <mergeCell ref="A4:C4"/>
    <mergeCell ref="A5:C5"/>
  </mergeCells>
  <printOptions/>
  <pageMargins left="0.7" right="0.7" top="0.34" bottom="0.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2"/>
  <sheetViews>
    <sheetView tabSelected="1" zoomScalePageLayoutView="0" workbookViewId="0" topLeftCell="A1">
      <selection activeCell="K74" sqref="K74"/>
    </sheetView>
  </sheetViews>
  <sheetFormatPr defaultColWidth="9.00390625" defaultRowHeight="15.75"/>
  <cols>
    <col min="1" max="1" width="4.625" style="0" customWidth="1"/>
    <col min="2" max="2" width="23.50390625" style="0" customWidth="1"/>
    <col min="3" max="3" width="15.125" style="29" customWidth="1"/>
    <col min="4" max="4" width="14.875" style="29" customWidth="1"/>
    <col min="5" max="5" width="14.75390625" style="29" customWidth="1"/>
    <col min="6" max="6" width="14.875" style="29" customWidth="1"/>
    <col min="7" max="7" width="9.125" style="29" customWidth="1"/>
  </cols>
  <sheetData>
    <row r="1" spans="1:7" ht="15.75">
      <c r="A1" s="129" t="s">
        <v>61</v>
      </c>
      <c r="B1" s="129"/>
      <c r="C1" s="129"/>
      <c r="D1" s="129"/>
      <c r="E1" s="129"/>
      <c r="F1" s="129"/>
      <c r="G1" s="129"/>
    </row>
    <row r="2" spans="1:7" ht="18.75">
      <c r="A2" s="127" t="s">
        <v>93</v>
      </c>
      <c r="B2" s="127"/>
      <c r="C2" s="127"/>
      <c r="D2" s="127"/>
      <c r="E2" s="127"/>
      <c r="F2" s="127"/>
      <c r="G2" s="127"/>
    </row>
    <row r="3" spans="1:7" ht="18.75">
      <c r="A3" s="127" t="s">
        <v>94</v>
      </c>
      <c r="B3" s="127"/>
      <c r="C3" s="127"/>
      <c r="D3" s="127"/>
      <c r="E3" s="127"/>
      <c r="F3" s="127"/>
      <c r="G3" s="127"/>
    </row>
    <row r="4" spans="1:7" ht="18.75">
      <c r="A4" s="128" t="s">
        <v>172</v>
      </c>
      <c r="B4" s="128"/>
      <c r="C4" s="128"/>
      <c r="D4" s="128"/>
      <c r="E4" s="128"/>
      <c r="F4" s="128"/>
      <c r="G4" s="128"/>
    </row>
    <row r="5" spans="1:7" ht="18.75">
      <c r="A5" s="131" t="s">
        <v>62</v>
      </c>
      <c r="B5" s="131"/>
      <c r="C5" s="131"/>
      <c r="D5" s="131"/>
      <c r="E5" s="131"/>
      <c r="F5" s="131"/>
      <c r="G5" s="131"/>
    </row>
    <row r="6" spans="1:7" ht="18.75">
      <c r="A6" s="124" t="s">
        <v>54</v>
      </c>
      <c r="B6" s="124"/>
      <c r="C6" s="124"/>
      <c r="D6" s="124"/>
      <c r="E6" s="124"/>
      <c r="F6" s="124"/>
      <c r="G6" s="124"/>
    </row>
    <row r="7" spans="1:7" ht="18.75">
      <c r="A7" s="130" t="s">
        <v>55</v>
      </c>
      <c r="B7" s="130"/>
      <c r="C7" s="130"/>
      <c r="D7" s="130"/>
      <c r="E7" s="130"/>
      <c r="F7" s="130"/>
      <c r="G7" s="130"/>
    </row>
    <row r="8" spans="1:7" ht="18.75">
      <c r="A8" s="134" t="s">
        <v>4</v>
      </c>
      <c r="B8" s="134" t="s">
        <v>5</v>
      </c>
      <c r="C8" s="135" t="s">
        <v>6</v>
      </c>
      <c r="D8" s="135" t="s">
        <v>7</v>
      </c>
      <c r="E8" s="135" t="s">
        <v>8</v>
      </c>
      <c r="F8" s="135"/>
      <c r="G8" s="135"/>
    </row>
    <row r="9" spans="1:7" ht="56.25">
      <c r="A9" s="134"/>
      <c r="B9" s="134"/>
      <c r="C9" s="135"/>
      <c r="D9" s="135"/>
      <c r="E9" s="13" t="s">
        <v>9</v>
      </c>
      <c r="F9" s="13" t="s">
        <v>10</v>
      </c>
      <c r="G9" s="13" t="s">
        <v>11</v>
      </c>
    </row>
    <row r="10" spans="1:7" s="37" customFormat="1" ht="18.75">
      <c r="A10" s="50" t="s">
        <v>1</v>
      </c>
      <c r="B10" s="51" t="s">
        <v>63</v>
      </c>
      <c r="C10" s="53">
        <f>C11</f>
        <v>162225000</v>
      </c>
      <c r="D10" s="53">
        <f>D11</f>
        <v>162225000</v>
      </c>
      <c r="E10" s="53">
        <f>E11</f>
        <v>64890000</v>
      </c>
      <c r="F10" s="53">
        <f>F11</f>
        <v>97335000</v>
      </c>
      <c r="G10" s="53"/>
    </row>
    <row r="11" spans="1:7" s="41" customFormat="1" ht="18.75">
      <c r="A11" s="54" t="s">
        <v>0</v>
      </c>
      <c r="B11" s="55" t="s">
        <v>64</v>
      </c>
      <c r="C11" s="56">
        <f>C18</f>
        <v>162225000</v>
      </c>
      <c r="D11" s="56">
        <f>D18</f>
        <v>162225000</v>
      </c>
      <c r="E11" s="56">
        <f>E18</f>
        <v>64890000</v>
      </c>
      <c r="F11" s="56">
        <f>F18</f>
        <v>97335000</v>
      </c>
      <c r="G11" s="56"/>
    </row>
    <row r="12" spans="1:7" ht="18.75">
      <c r="A12" s="9">
        <v>1</v>
      </c>
      <c r="B12" s="10" t="s">
        <v>34</v>
      </c>
      <c r="C12" s="52"/>
      <c r="D12" s="52"/>
      <c r="E12" s="56"/>
      <c r="F12" s="56"/>
      <c r="G12" s="52"/>
    </row>
    <row r="13" spans="1:7" ht="18.75">
      <c r="A13" s="9">
        <v>1.1</v>
      </c>
      <c r="B13" s="10" t="s">
        <v>35</v>
      </c>
      <c r="C13" s="52"/>
      <c r="D13" s="52"/>
      <c r="E13" s="52"/>
      <c r="F13" s="52"/>
      <c r="G13" s="52"/>
    </row>
    <row r="14" spans="1:7" ht="18.75">
      <c r="A14" s="9">
        <v>1</v>
      </c>
      <c r="B14" s="10" t="s">
        <v>36</v>
      </c>
      <c r="C14" s="52"/>
      <c r="D14" s="52"/>
      <c r="E14" s="52"/>
      <c r="F14" s="52"/>
      <c r="G14" s="52"/>
    </row>
    <row r="15" spans="1:7" ht="18.75">
      <c r="A15" s="9"/>
      <c r="B15" s="10" t="s">
        <v>37</v>
      </c>
      <c r="C15" s="52"/>
      <c r="D15" s="52"/>
      <c r="E15" s="52"/>
      <c r="F15" s="52"/>
      <c r="G15" s="52"/>
    </row>
    <row r="16" spans="1:7" ht="18.75">
      <c r="A16" s="9"/>
      <c r="B16" s="10" t="s">
        <v>65</v>
      </c>
      <c r="C16" s="52"/>
      <c r="D16" s="52"/>
      <c r="E16" s="52"/>
      <c r="F16" s="52"/>
      <c r="G16" s="52"/>
    </row>
    <row r="17" spans="1:7" ht="18.75">
      <c r="A17" s="9">
        <v>1.2</v>
      </c>
      <c r="B17" s="10" t="s">
        <v>38</v>
      </c>
      <c r="C17" s="52"/>
      <c r="D17" s="52"/>
      <c r="E17" s="52"/>
      <c r="F17" s="52"/>
      <c r="G17" s="52"/>
    </row>
    <row r="18" spans="1:7" ht="18.75">
      <c r="A18" s="9"/>
      <c r="B18" s="10" t="s">
        <v>171</v>
      </c>
      <c r="C18" s="52">
        <v>162225000</v>
      </c>
      <c r="D18" s="52">
        <v>162225000</v>
      </c>
      <c r="E18" s="52">
        <f>D18*40%</f>
        <v>64890000</v>
      </c>
      <c r="F18" s="52">
        <f>D18-E18</f>
        <v>97335000</v>
      </c>
      <c r="G18" s="52"/>
    </row>
    <row r="19" spans="1:7" ht="18.75">
      <c r="A19" s="9"/>
      <c r="B19" s="10" t="s">
        <v>40</v>
      </c>
      <c r="C19" s="52"/>
      <c r="D19" s="52"/>
      <c r="E19" s="52"/>
      <c r="F19" s="52"/>
      <c r="G19" s="52"/>
    </row>
    <row r="20" spans="1:7" ht="18.75">
      <c r="A20" s="9"/>
      <c r="B20" s="10" t="s">
        <v>65</v>
      </c>
      <c r="C20" s="52"/>
      <c r="D20" s="52"/>
      <c r="E20" s="52"/>
      <c r="F20" s="52"/>
      <c r="G20" s="52"/>
    </row>
    <row r="21" spans="1:7" ht="37.5">
      <c r="A21" s="9">
        <v>2</v>
      </c>
      <c r="B21" s="10" t="s">
        <v>66</v>
      </c>
      <c r="C21" s="52"/>
      <c r="D21" s="52"/>
      <c r="E21" s="52"/>
      <c r="F21" s="52"/>
      <c r="G21" s="52"/>
    </row>
    <row r="22" spans="1:7" ht="18.75">
      <c r="A22" s="9">
        <v>3</v>
      </c>
      <c r="B22" s="10" t="s">
        <v>67</v>
      </c>
      <c r="C22" s="52"/>
      <c r="D22" s="52"/>
      <c r="E22" s="52"/>
      <c r="F22" s="52"/>
      <c r="G22" s="52"/>
    </row>
    <row r="23" spans="1:7" s="41" customFormat="1" ht="37.5">
      <c r="A23" s="54" t="s">
        <v>3</v>
      </c>
      <c r="B23" s="55" t="s">
        <v>68</v>
      </c>
      <c r="C23" s="56"/>
      <c r="D23" s="56"/>
      <c r="E23" s="56"/>
      <c r="F23" s="56"/>
      <c r="G23" s="56"/>
    </row>
    <row r="24" spans="1:7" ht="37.5">
      <c r="A24" s="9">
        <v>1</v>
      </c>
      <c r="B24" s="10" t="s">
        <v>41</v>
      </c>
      <c r="C24" s="52"/>
      <c r="D24" s="52"/>
      <c r="E24" s="52"/>
      <c r="F24" s="52"/>
      <c r="G24" s="52"/>
    </row>
    <row r="25" spans="1:7" ht="18.75">
      <c r="A25" s="9">
        <v>1.1</v>
      </c>
      <c r="B25" s="10" t="s">
        <v>98</v>
      </c>
      <c r="C25" s="52"/>
      <c r="D25" s="52"/>
      <c r="E25" s="52"/>
      <c r="F25" s="52"/>
      <c r="G25" s="52"/>
    </row>
    <row r="26" spans="1:7" ht="37.5">
      <c r="A26" s="9" t="s">
        <v>42</v>
      </c>
      <c r="B26" s="10" t="s">
        <v>43</v>
      </c>
      <c r="C26" s="52"/>
      <c r="D26" s="52"/>
      <c r="E26" s="52"/>
      <c r="F26" s="52"/>
      <c r="G26" s="52"/>
    </row>
    <row r="27" spans="1:7" ht="37.5">
      <c r="A27" s="9" t="s">
        <v>44</v>
      </c>
      <c r="B27" s="10" t="s">
        <v>20</v>
      </c>
      <c r="C27" s="52"/>
      <c r="D27" s="52"/>
      <c r="E27" s="52"/>
      <c r="F27" s="52"/>
      <c r="G27" s="52"/>
    </row>
    <row r="28" spans="1:7" ht="18.75">
      <c r="A28" s="9">
        <v>1.2</v>
      </c>
      <c r="B28" s="10" t="s">
        <v>13</v>
      </c>
      <c r="C28" s="52"/>
      <c r="D28" s="52"/>
      <c r="E28" s="52"/>
      <c r="F28" s="52"/>
      <c r="G28" s="52"/>
    </row>
    <row r="29" spans="1:7" ht="37.5">
      <c r="A29" s="9" t="s">
        <v>42</v>
      </c>
      <c r="B29" s="10" t="s">
        <v>45</v>
      </c>
      <c r="C29" s="52"/>
      <c r="D29" s="52"/>
      <c r="E29" s="52"/>
      <c r="F29" s="52"/>
      <c r="G29" s="52"/>
    </row>
    <row r="30" spans="1:7" ht="37.5">
      <c r="A30" s="9" t="s">
        <v>44</v>
      </c>
      <c r="B30" s="10" t="s">
        <v>14</v>
      </c>
      <c r="C30" s="52"/>
      <c r="D30" s="52"/>
      <c r="E30" s="52"/>
      <c r="F30" s="52"/>
      <c r="G30" s="52"/>
    </row>
    <row r="31" spans="1:7" ht="37.5">
      <c r="A31" s="9">
        <v>2</v>
      </c>
      <c r="B31" s="10" t="s">
        <v>69</v>
      </c>
      <c r="C31" s="52"/>
      <c r="D31" s="52"/>
      <c r="E31" s="52"/>
      <c r="F31" s="52"/>
      <c r="G31" s="52"/>
    </row>
    <row r="32" spans="1:7" ht="37.5">
      <c r="A32" s="9">
        <v>3</v>
      </c>
      <c r="B32" s="10" t="s">
        <v>70</v>
      </c>
      <c r="C32" s="52"/>
      <c r="D32" s="52"/>
      <c r="E32" s="52"/>
      <c r="F32" s="52"/>
      <c r="G32" s="52"/>
    </row>
    <row r="33" spans="1:7" s="41" customFormat="1" ht="18.75">
      <c r="A33" s="54" t="s">
        <v>71</v>
      </c>
      <c r="B33" s="55" t="s">
        <v>72</v>
      </c>
      <c r="C33" s="56"/>
      <c r="D33" s="56"/>
      <c r="E33" s="56"/>
      <c r="F33" s="56"/>
      <c r="G33" s="56"/>
    </row>
    <row r="34" spans="1:7" ht="37.5">
      <c r="A34" s="9">
        <v>1</v>
      </c>
      <c r="B34" s="10" t="s">
        <v>46</v>
      </c>
      <c r="C34" s="52"/>
      <c r="D34" s="52"/>
      <c r="E34" s="52"/>
      <c r="F34" s="52"/>
      <c r="G34" s="52"/>
    </row>
    <row r="35" spans="1:7" ht="18.75">
      <c r="A35" s="9">
        <v>1.1</v>
      </c>
      <c r="B35" s="10" t="s">
        <v>35</v>
      </c>
      <c r="C35" s="52"/>
      <c r="D35" s="52"/>
      <c r="E35" s="52"/>
      <c r="F35" s="52"/>
      <c r="G35" s="52"/>
    </row>
    <row r="36" spans="1:7" ht="18.75">
      <c r="A36" s="9"/>
      <c r="B36" s="10" t="s">
        <v>36</v>
      </c>
      <c r="C36" s="52"/>
      <c r="D36" s="52"/>
      <c r="E36" s="52"/>
      <c r="F36" s="52"/>
      <c r="G36" s="52"/>
    </row>
    <row r="37" spans="1:7" ht="18.75">
      <c r="A37" s="9"/>
      <c r="B37" s="10" t="s">
        <v>37</v>
      </c>
      <c r="C37" s="52"/>
      <c r="D37" s="52"/>
      <c r="E37" s="52"/>
      <c r="F37" s="52"/>
      <c r="G37" s="52"/>
    </row>
    <row r="38" spans="1:7" ht="18.75">
      <c r="A38" s="9"/>
      <c r="B38" s="10" t="s">
        <v>51</v>
      </c>
      <c r="C38" s="52"/>
      <c r="D38" s="52"/>
      <c r="E38" s="52"/>
      <c r="F38" s="52"/>
      <c r="G38" s="52"/>
    </row>
    <row r="39" spans="1:7" ht="18.75">
      <c r="A39" s="9">
        <v>1.2</v>
      </c>
      <c r="B39" s="10" t="s">
        <v>38</v>
      </c>
      <c r="C39" s="52"/>
      <c r="D39" s="52"/>
      <c r="E39" s="52"/>
      <c r="F39" s="52"/>
      <c r="G39" s="52"/>
    </row>
    <row r="40" spans="1:7" ht="18.75">
      <c r="A40" s="9"/>
      <c r="B40" s="10" t="s">
        <v>39</v>
      </c>
      <c r="C40" s="52"/>
      <c r="D40" s="52"/>
      <c r="E40" s="52"/>
      <c r="F40" s="52"/>
      <c r="G40" s="52"/>
    </row>
    <row r="41" spans="1:7" ht="18.75">
      <c r="A41" s="9"/>
      <c r="B41" s="10" t="s">
        <v>40</v>
      </c>
      <c r="C41" s="52"/>
      <c r="D41" s="52"/>
      <c r="E41" s="52"/>
      <c r="F41" s="52"/>
      <c r="G41" s="52"/>
    </row>
    <row r="42" spans="1:7" ht="18.75">
      <c r="A42" s="9"/>
      <c r="B42" s="10" t="s">
        <v>51</v>
      </c>
      <c r="C42" s="52"/>
      <c r="D42" s="52"/>
      <c r="E42" s="52"/>
      <c r="F42" s="52"/>
      <c r="G42" s="52"/>
    </row>
    <row r="43" spans="1:7" ht="37.5">
      <c r="A43" s="9">
        <v>2</v>
      </c>
      <c r="B43" s="10" t="s">
        <v>69</v>
      </c>
      <c r="C43" s="52"/>
      <c r="D43" s="52"/>
      <c r="E43" s="52"/>
      <c r="F43" s="52"/>
      <c r="G43" s="52"/>
    </row>
    <row r="44" spans="1:7" ht="37.5">
      <c r="A44" s="9">
        <v>3</v>
      </c>
      <c r="B44" s="10" t="s">
        <v>70</v>
      </c>
      <c r="C44" s="52"/>
      <c r="D44" s="52"/>
      <c r="E44" s="52"/>
      <c r="F44" s="52"/>
      <c r="G44" s="52"/>
    </row>
    <row r="45" spans="1:7" s="37" customFormat="1" ht="37.5">
      <c r="A45" s="50" t="s">
        <v>2</v>
      </c>
      <c r="B45" s="51" t="s">
        <v>12</v>
      </c>
      <c r="C45" s="53">
        <f>C56</f>
        <v>1230874488</v>
      </c>
      <c r="D45" s="53">
        <f>D56</f>
        <v>1230874488</v>
      </c>
      <c r="E45" s="53">
        <f>E56</f>
        <v>1139233862</v>
      </c>
      <c r="F45" s="53">
        <f>F56</f>
        <v>91640626</v>
      </c>
      <c r="G45" s="53">
        <f>G56</f>
        <v>0</v>
      </c>
    </row>
    <row r="46" spans="1:7" ht="18.75">
      <c r="A46" s="9">
        <v>1</v>
      </c>
      <c r="B46" s="10" t="s">
        <v>13</v>
      </c>
      <c r="C46" s="52"/>
      <c r="D46" s="52"/>
      <c r="E46" s="52"/>
      <c r="F46" s="52"/>
      <c r="G46" s="52"/>
    </row>
    <row r="47" spans="1:7" ht="37.5">
      <c r="A47" s="9">
        <v>1.1</v>
      </c>
      <c r="B47" s="10" t="s">
        <v>45</v>
      </c>
      <c r="C47" s="52"/>
      <c r="D47" s="52"/>
      <c r="E47" s="52"/>
      <c r="F47" s="52"/>
      <c r="G47" s="52"/>
    </row>
    <row r="48" spans="1:7" ht="37.5">
      <c r="A48" s="9">
        <v>1.2</v>
      </c>
      <c r="B48" s="10" t="s">
        <v>14</v>
      </c>
      <c r="C48" s="52"/>
      <c r="D48" s="52"/>
      <c r="E48" s="52"/>
      <c r="F48" s="52"/>
      <c r="G48" s="52"/>
    </row>
    <row r="49" spans="1:7" ht="18.75">
      <c r="A49" s="9">
        <v>2</v>
      </c>
      <c r="B49" s="10" t="s">
        <v>15</v>
      </c>
      <c r="C49" s="52"/>
      <c r="D49" s="52"/>
      <c r="E49" s="52"/>
      <c r="F49" s="52"/>
      <c r="G49" s="52"/>
    </row>
    <row r="50" spans="1:7" ht="56.25">
      <c r="A50" s="9">
        <v>2.1</v>
      </c>
      <c r="B50" s="10" t="s">
        <v>16</v>
      </c>
      <c r="C50" s="52"/>
      <c r="D50" s="52"/>
      <c r="E50" s="52"/>
      <c r="F50" s="52"/>
      <c r="G50" s="52"/>
    </row>
    <row r="51" spans="1:7" ht="56.25">
      <c r="A51" s="9"/>
      <c r="B51" s="11" t="s">
        <v>17</v>
      </c>
      <c r="C51" s="52"/>
      <c r="D51" s="52"/>
      <c r="E51" s="52"/>
      <c r="F51" s="52"/>
      <c r="G51" s="52"/>
    </row>
    <row r="52" spans="1:7" ht="37.5">
      <c r="A52" s="9"/>
      <c r="B52" s="11" t="s">
        <v>18</v>
      </c>
      <c r="C52" s="52"/>
      <c r="D52" s="52"/>
      <c r="E52" s="52"/>
      <c r="F52" s="52"/>
      <c r="G52" s="52"/>
    </row>
    <row r="53" spans="1:7" ht="37.5">
      <c r="A53" s="9"/>
      <c r="B53" s="11" t="s">
        <v>19</v>
      </c>
      <c r="C53" s="52"/>
      <c r="D53" s="52"/>
      <c r="E53" s="52"/>
      <c r="F53" s="52"/>
      <c r="G53" s="52"/>
    </row>
    <row r="54" spans="1:7" ht="56.25">
      <c r="A54" s="9">
        <v>2.2</v>
      </c>
      <c r="B54" s="10" t="s">
        <v>48</v>
      </c>
      <c r="C54" s="52"/>
      <c r="D54" s="52"/>
      <c r="E54" s="52"/>
      <c r="F54" s="52"/>
      <c r="G54" s="52"/>
    </row>
    <row r="55" spans="1:7" ht="37.5">
      <c r="A55" s="9">
        <v>2.3</v>
      </c>
      <c r="B55" s="10" t="s">
        <v>20</v>
      </c>
      <c r="C55" s="52"/>
      <c r="D55" s="52"/>
      <c r="E55" s="52"/>
      <c r="F55" s="52"/>
      <c r="G55" s="52"/>
    </row>
    <row r="56" spans="1:7" ht="37.5">
      <c r="A56" s="9">
        <v>3</v>
      </c>
      <c r="B56" s="10" t="s">
        <v>21</v>
      </c>
      <c r="C56" s="52">
        <f>C57+C58</f>
        <v>1230874488</v>
      </c>
      <c r="D56" s="52">
        <f>D57+D58</f>
        <v>1230874488</v>
      </c>
      <c r="E56" s="52">
        <f>E57+E58</f>
        <v>1139233862</v>
      </c>
      <c r="F56" s="52">
        <f>F57+F58</f>
        <v>91640626</v>
      </c>
      <c r="G56" s="52"/>
    </row>
    <row r="57" spans="1:7" ht="37.5">
      <c r="A57" s="9">
        <v>3.1</v>
      </c>
      <c r="B57" s="10" t="s">
        <v>43</v>
      </c>
      <c r="C57" s="52">
        <v>868597514</v>
      </c>
      <c r="D57" s="52">
        <v>868597514</v>
      </c>
      <c r="E57" s="52">
        <f>439008144+223300905+114647839</f>
        <v>776956888</v>
      </c>
      <c r="F57" s="52">
        <f>D57-E57</f>
        <v>91640626</v>
      </c>
      <c r="G57" s="52"/>
    </row>
    <row r="58" spans="1:7" ht="37.5">
      <c r="A58" s="9">
        <v>3.2</v>
      </c>
      <c r="B58" s="10" t="s">
        <v>20</v>
      </c>
      <c r="C58" s="52">
        <v>362276974</v>
      </c>
      <c r="D58" s="52">
        <v>362276974</v>
      </c>
      <c r="E58" s="52">
        <f>95345394+266931580</f>
        <v>362276974</v>
      </c>
      <c r="F58" s="52">
        <f>D58-E58</f>
        <v>0</v>
      </c>
      <c r="G58" s="52"/>
    </row>
    <row r="59" spans="1:7" ht="37.5">
      <c r="A59" s="9">
        <v>4</v>
      </c>
      <c r="B59" s="10" t="s">
        <v>22</v>
      </c>
      <c r="C59" s="52"/>
      <c r="D59" s="52"/>
      <c r="E59" s="52"/>
      <c r="F59" s="52"/>
      <c r="G59" s="52"/>
    </row>
    <row r="60" spans="1:7" ht="37.5">
      <c r="A60" s="9">
        <v>4.1</v>
      </c>
      <c r="B60" s="10" t="s">
        <v>43</v>
      </c>
      <c r="C60" s="52"/>
      <c r="D60" s="52"/>
      <c r="E60" s="52"/>
      <c r="F60" s="52"/>
      <c r="G60" s="52"/>
    </row>
    <row r="61" spans="1:7" ht="37.5">
      <c r="A61" s="9">
        <v>4.2</v>
      </c>
      <c r="B61" s="10" t="s">
        <v>20</v>
      </c>
      <c r="C61" s="52"/>
      <c r="D61" s="52"/>
      <c r="E61" s="52"/>
      <c r="F61" s="52"/>
      <c r="G61" s="52"/>
    </row>
    <row r="62" spans="1:7" ht="18.75">
      <c r="A62" s="9">
        <v>5</v>
      </c>
      <c r="B62" s="10" t="s">
        <v>23</v>
      </c>
      <c r="C62" s="52"/>
      <c r="D62" s="52"/>
      <c r="E62" s="52"/>
      <c r="F62" s="52"/>
      <c r="G62" s="52"/>
    </row>
    <row r="63" spans="1:7" ht="37.5">
      <c r="A63" s="9">
        <v>5.1</v>
      </c>
      <c r="B63" s="10" t="s">
        <v>43</v>
      </c>
      <c r="C63" s="52"/>
      <c r="D63" s="52"/>
      <c r="E63" s="52"/>
      <c r="F63" s="52"/>
      <c r="G63" s="52"/>
    </row>
    <row r="64" spans="1:7" ht="37.5">
      <c r="A64" s="9">
        <v>5.2</v>
      </c>
      <c r="B64" s="10" t="s">
        <v>20</v>
      </c>
      <c r="C64" s="52"/>
      <c r="D64" s="52"/>
      <c r="E64" s="52"/>
      <c r="F64" s="52"/>
      <c r="G64" s="52"/>
    </row>
    <row r="65" spans="1:7" ht="18.75">
      <c r="A65" s="9">
        <v>6</v>
      </c>
      <c r="B65" s="10" t="s">
        <v>24</v>
      </c>
      <c r="C65" s="52"/>
      <c r="D65" s="52"/>
      <c r="E65" s="52"/>
      <c r="F65" s="52"/>
      <c r="G65" s="52"/>
    </row>
    <row r="66" spans="1:7" ht="37.5">
      <c r="A66" s="9">
        <v>6.1</v>
      </c>
      <c r="B66" s="10" t="s">
        <v>43</v>
      </c>
      <c r="C66" s="52"/>
      <c r="D66" s="52"/>
      <c r="E66" s="52"/>
      <c r="F66" s="52"/>
      <c r="G66" s="52"/>
    </row>
    <row r="67" spans="1:7" ht="37.5">
      <c r="A67" s="9">
        <v>6.2</v>
      </c>
      <c r="B67" s="10" t="s">
        <v>20</v>
      </c>
      <c r="C67" s="52"/>
      <c r="D67" s="52"/>
      <c r="E67" s="52"/>
      <c r="F67" s="52"/>
      <c r="G67" s="52"/>
    </row>
    <row r="68" spans="1:7" ht="37.5">
      <c r="A68" s="9">
        <v>7</v>
      </c>
      <c r="B68" s="10" t="s">
        <v>25</v>
      </c>
      <c r="C68" s="52"/>
      <c r="D68" s="52"/>
      <c r="E68" s="52"/>
      <c r="F68" s="52"/>
      <c r="G68" s="52"/>
    </row>
    <row r="69" spans="1:7" ht="37.5">
      <c r="A69" s="9">
        <v>7.1</v>
      </c>
      <c r="B69" s="10" t="s">
        <v>43</v>
      </c>
      <c r="C69" s="52"/>
      <c r="D69" s="52"/>
      <c r="E69" s="52"/>
      <c r="F69" s="52"/>
      <c r="G69" s="52"/>
    </row>
    <row r="70" spans="1:7" ht="37.5">
      <c r="A70" s="9">
        <v>7.2</v>
      </c>
      <c r="B70" s="10" t="s">
        <v>20</v>
      </c>
      <c r="C70" s="52"/>
      <c r="D70" s="52"/>
      <c r="E70" s="52"/>
      <c r="F70" s="52"/>
      <c r="G70" s="52"/>
    </row>
    <row r="71" spans="1:7" ht="37.5">
      <c r="A71" s="9">
        <v>8</v>
      </c>
      <c r="B71" s="10" t="s">
        <v>26</v>
      </c>
      <c r="C71" s="52"/>
      <c r="D71" s="52"/>
      <c r="E71" s="52"/>
      <c r="F71" s="52"/>
      <c r="G71" s="52"/>
    </row>
    <row r="72" spans="1:7" ht="37.5">
      <c r="A72" s="9">
        <v>8.1</v>
      </c>
      <c r="B72" s="10" t="s">
        <v>43</v>
      </c>
      <c r="C72" s="52"/>
      <c r="D72" s="52"/>
      <c r="E72" s="52"/>
      <c r="F72" s="52"/>
      <c r="G72" s="52"/>
    </row>
    <row r="73" spans="1:7" ht="37.5">
      <c r="A73" s="9">
        <v>8.2</v>
      </c>
      <c r="B73" s="10" t="s">
        <v>20</v>
      </c>
      <c r="C73" s="52"/>
      <c r="D73" s="52"/>
      <c r="E73" s="52"/>
      <c r="F73" s="52"/>
      <c r="G73" s="52"/>
    </row>
    <row r="74" spans="1:7" ht="56.25">
      <c r="A74" s="9">
        <v>9</v>
      </c>
      <c r="B74" s="10" t="s">
        <v>27</v>
      </c>
      <c r="C74" s="52"/>
      <c r="D74" s="52"/>
      <c r="E74" s="52"/>
      <c r="F74" s="52"/>
      <c r="G74" s="52"/>
    </row>
    <row r="75" spans="1:7" ht="37.5">
      <c r="A75" s="9">
        <v>9.1</v>
      </c>
      <c r="B75" s="10" t="s">
        <v>43</v>
      </c>
      <c r="C75" s="52"/>
      <c r="D75" s="52"/>
      <c r="E75" s="52"/>
      <c r="F75" s="52"/>
      <c r="G75" s="52"/>
    </row>
    <row r="76" spans="1:7" ht="37.5">
      <c r="A76" s="9">
        <v>9.2</v>
      </c>
      <c r="B76" s="10" t="s">
        <v>20</v>
      </c>
      <c r="C76" s="52"/>
      <c r="D76" s="52"/>
      <c r="E76" s="52"/>
      <c r="F76" s="52"/>
      <c r="G76" s="52"/>
    </row>
    <row r="77" spans="1:7" ht="37.5">
      <c r="A77" s="9">
        <v>10</v>
      </c>
      <c r="B77" s="10" t="s">
        <v>28</v>
      </c>
      <c r="C77" s="52"/>
      <c r="D77" s="52"/>
      <c r="E77" s="52"/>
      <c r="F77" s="52"/>
      <c r="G77" s="52"/>
    </row>
    <row r="78" spans="1:7" ht="37.5">
      <c r="A78" s="9">
        <v>10.1</v>
      </c>
      <c r="B78" s="10" t="s">
        <v>43</v>
      </c>
      <c r="C78" s="52"/>
      <c r="D78" s="52"/>
      <c r="E78" s="52"/>
      <c r="F78" s="52"/>
      <c r="G78" s="52"/>
    </row>
    <row r="79" spans="1:7" ht="37.5">
      <c r="A79" s="9">
        <v>10.2</v>
      </c>
      <c r="B79" s="10" t="s">
        <v>20</v>
      </c>
      <c r="C79" s="52"/>
      <c r="D79" s="52"/>
      <c r="E79" s="52"/>
      <c r="F79" s="52"/>
      <c r="G79" s="52"/>
    </row>
    <row r="80" spans="1:7" ht="37.5">
      <c r="A80" s="9">
        <v>11</v>
      </c>
      <c r="B80" s="10" t="s">
        <v>29</v>
      </c>
      <c r="C80" s="52"/>
      <c r="D80" s="52"/>
      <c r="E80" s="52"/>
      <c r="F80" s="52"/>
      <c r="G80" s="52"/>
    </row>
    <row r="81" spans="1:7" ht="37.5">
      <c r="A81" s="9">
        <v>1</v>
      </c>
      <c r="B81" s="10" t="s">
        <v>30</v>
      </c>
      <c r="C81" s="52"/>
      <c r="D81" s="52"/>
      <c r="E81" s="52"/>
      <c r="F81" s="52"/>
      <c r="G81" s="52"/>
    </row>
    <row r="82" spans="1:7" ht="56.25">
      <c r="A82" s="9"/>
      <c r="B82" s="11" t="s">
        <v>31</v>
      </c>
      <c r="C82" s="52"/>
      <c r="D82" s="52"/>
      <c r="E82" s="52"/>
      <c r="F82" s="52"/>
      <c r="G82" s="52"/>
    </row>
    <row r="83" spans="1:7" ht="37.5">
      <c r="A83" s="9">
        <v>2</v>
      </c>
      <c r="B83" s="10" t="s">
        <v>29</v>
      </c>
      <c r="C83" s="52"/>
      <c r="D83" s="52"/>
      <c r="E83" s="52"/>
      <c r="F83" s="52"/>
      <c r="G83" s="52"/>
    </row>
    <row r="84" spans="1:7" ht="56.25">
      <c r="A84" s="9"/>
      <c r="B84" s="11" t="s">
        <v>32</v>
      </c>
      <c r="C84" s="52"/>
      <c r="D84" s="52"/>
      <c r="E84" s="52"/>
      <c r="F84" s="52"/>
      <c r="G84" s="52"/>
    </row>
    <row r="85" ht="15.75">
      <c r="A85" s="4"/>
    </row>
    <row r="86" spans="5:7" ht="20.25" customHeight="1">
      <c r="E86" s="133" t="s">
        <v>173</v>
      </c>
      <c r="F86" s="133"/>
      <c r="G86" s="133"/>
    </row>
    <row r="87" spans="5:7" ht="20.25" customHeight="1">
      <c r="E87" s="132" t="s">
        <v>60</v>
      </c>
      <c r="F87" s="132"/>
      <c r="G87" s="132"/>
    </row>
    <row r="92" spans="5:7" ht="18.75">
      <c r="E92" s="132" t="s">
        <v>178</v>
      </c>
      <c r="F92" s="132"/>
      <c r="G92" s="132"/>
    </row>
  </sheetData>
  <sheetProtection/>
  <mergeCells count="15">
    <mergeCell ref="E92:G92"/>
    <mergeCell ref="E86:G86"/>
    <mergeCell ref="E87:G87"/>
    <mergeCell ref="A8:A9"/>
    <mergeCell ref="B8:B9"/>
    <mergeCell ref="C8:C9"/>
    <mergeCell ref="D8:D9"/>
    <mergeCell ref="E8:G8"/>
    <mergeCell ref="A7:G7"/>
    <mergeCell ref="A1:G1"/>
    <mergeCell ref="A2:G2"/>
    <mergeCell ref="A3:G3"/>
    <mergeCell ref="A4:G4"/>
    <mergeCell ref="A5:G5"/>
    <mergeCell ref="A6:G6"/>
  </mergeCells>
  <printOptions/>
  <pageMargins left="0.17" right="0.16" top="0.33" bottom="0.44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48">
      <selection activeCell="D164" sqref="D164"/>
    </sheetView>
  </sheetViews>
  <sheetFormatPr defaultColWidth="9.00390625" defaultRowHeight="15.75"/>
  <cols>
    <col min="1" max="1" width="7.00390625" style="0" customWidth="1"/>
    <col min="2" max="2" width="38.625" style="0" customWidth="1"/>
    <col min="3" max="3" width="16.375" style="58" customWidth="1"/>
    <col min="4" max="4" width="16.00390625" style="58" customWidth="1"/>
    <col min="5" max="5" width="13.00390625" style="0" customWidth="1"/>
    <col min="6" max="6" width="8.875" style="0" customWidth="1"/>
  </cols>
  <sheetData>
    <row r="1" spans="1:6" ht="15.75">
      <c r="A1" s="129" t="s">
        <v>53</v>
      </c>
      <c r="B1" s="129"/>
      <c r="C1" s="129"/>
      <c r="D1" s="129"/>
      <c r="E1" s="129"/>
      <c r="F1" s="129"/>
    </row>
    <row r="2" spans="1:7" ht="18.75" customHeight="1">
      <c r="A2" s="127" t="s">
        <v>93</v>
      </c>
      <c r="B2" s="127"/>
      <c r="C2" s="127"/>
      <c r="D2" s="127"/>
      <c r="E2" s="127"/>
      <c r="F2" s="127"/>
      <c r="G2" s="127"/>
    </row>
    <row r="3" spans="1:7" ht="18.75" customHeight="1">
      <c r="A3" s="127" t="s">
        <v>94</v>
      </c>
      <c r="B3" s="127"/>
      <c r="C3" s="127"/>
      <c r="D3" s="127"/>
      <c r="E3" s="127"/>
      <c r="F3" s="127"/>
      <c r="G3" s="127"/>
    </row>
    <row r="4" spans="1:6" ht="18.75">
      <c r="A4" s="136" t="s">
        <v>89</v>
      </c>
      <c r="B4" s="128"/>
      <c r="C4" s="128"/>
      <c r="D4" s="128"/>
      <c r="E4" s="128"/>
      <c r="F4" s="128"/>
    </row>
    <row r="5" spans="1:6" ht="18.75">
      <c r="A5" s="124" t="s">
        <v>54</v>
      </c>
      <c r="B5" s="124"/>
      <c r="C5" s="124"/>
      <c r="D5" s="124"/>
      <c r="E5" s="124"/>
      <c r="F5" s="124"/>
    </row>
    <row r="6" spans="1:6" ht="18.75">
      <c r="A6" s="130" t="s">
        <v>92</v>
      </c>
      <c r="B6" s="130"/>
      <c r="C6" s="130"/>
      <c r="D6" s="130"/>
      <c r="E6" s="130"/>
      <c r="F6" s="130"/>
    </row>
    <row r="7" spans="1:6" ht="18.75">
      <c r="A7" s="134" t="s">
        <v>4</v>
      </c>
      <c r="B7" s="134" t="s">
        <v>5</v>
      </c>
      <c r="C7" s="137" t="s">
        <v>56</v>
      </c>
      <c r="D7" s="137" t="s">
        <v>177</v>
      </c>
      <c r="E7" s="134" t="s">
        <v>57</v>
      </c>
      <c r="F7" s="134"/>
    </row>
    <row r="8" spans="1:6" ht="61.5" customHeight="1">
      <c r="A8" s="134"/>
      <c r="B8" s="134"/>
      <c r="C8" s="137"/>
      <c r="D8" s="137"/>
      <c r="E8" s="8" t="s">
        <v>58</v>
      </c>
      <c r="F8" s="8" t="s">
        <v>59</v>
      </c>
    </row>
    <row r="9" spans="1:6" s="1" customFormat="1" ht="18.75">
      <c r="A9" s="8">
        <v>1</v>
      </c>
      <c r="B9" s="57" t="s">
        <v>34</v>
      </c>
      <c r="C9" s="73">
        <f>C10</f>
        <v>175500000</v>
      </c>
      <c r="D9" s="73">
        <f>D10</f>
        <v>193755100</v>
      </c>
      <c r="E9" s="117">
        <f>D9/C9</f>
        <v>1.1040176638176638</v>
      </c>
      <c r="F9" s="8"/>
    </row>
    <row r="10" spans="1:6" s="1" customFormat="1" ht="18.75">
      <c r="A10" s="8">
        <v>1.1</v>
      </c>
      <c r="B10" s="57" t="s">
        <v>35</v>
      </c>
      <c r="C10" s="73">
        <f>SUM(C11:C12)</f>
        <v>175500000</v>
      </c>
      <c r="D10" s="73">
        <f>SUM(D11:D12)</f>
        <v>193755100</v>
      </c>
      <c r="E10" s="117">
        <f>D10/C10</f>
        <v>1.1040176638176638</v>
      </c>
      <c r="F10" s="8"/>
    </row>
    <row r="11" spans="1:6" ht="18.75">
      <c r="A11" s="9"/>
      <c r="B11" s="10" t="s">
        <v>100</v>
      </c>
      <c r="C11" s="74">
        <v>144000000</v>
      </c>
      <c r="D11" s="74">
        <v>191900100</v>
      </c>
      <c r="E11" s="117">
        <f>D11/C11</f>
        <v>1.3326395833333333</v>
      </c>
      <c r="F11" s="9"/>
    </row>
    <row r="12" spans="1:6" ht="18.75">
      <c r="A12" s="9"/>
      <c r="B12" s="10" t="s">
        <v>101</v>
      </c>
      <c r="C12" s="74">
        <v>31500000</v>
      </c>
      <c r="D12" s="74">
        <v>1855000</v>
      </c>
      <c r="E12" s="117">
        <f>D12/C12</f>
        <v>0.058888888888888886</v>
      </c>
      <c r="F12" s="9"/>
    </row>
    <row r="13" spans="1:6" ht="18.75">
      <c r="A13" s="9">
        <v>1.2</v>
      </c>
      <c r="B13" s="10" t="s">
        <v>38</v>
      </c>
      <c r="C13" s="74"/>
      <c r="D13" s="26"/>
      <c r="E13" s="118"/>
      <c r="F13" s="9"/>
    </row>
    <row r="14" spans="1:6" ht="18.75">
      <c r="A14" s="9"/>
      <c r="B14" s="10" t="s">
        <v>39</v>
      </c>
      <c r="C14" s="74"/>
      <c r="D14" s="26"/>
      <c r="E14" s="118"/>
      <c r="F14" s="9"/>
    </row>
    <row r="15" spans="1:6" ht="18.75">
      <c r="A15" s="9"/>
      <c r="B15" s="10" t="s">
        <v>40</v>
      </c>
      <c r="C15" s="74"/>
      <c r="D15" s="26"/>
      <c r="E15" s="118"/>
      <c r="F15" s="9"/>
    </row>
    <row r="16" spans="1:6" s="1" customFormat="1" ht="24.75" customHeight="1">
      <c r="A16" s="8">
        <v>2</v>
      </c>
      <c r="B16" s="57" t="s">
        <v>41</v>
      </c>
      <c r="C16" s="73">
        <f>C17</f>
        <v>175500000</v>
      </c>
      <c r="D16" s="72"/>
      <c r="E16" s="117"/>
      <c r="F16" s="8"/>
    </row>
    <row r="17" spans="1:6" ht="18.75">
      <c r="A17" s="8">
        <v>2.1</v>
      </c>
      <c r="B17" s="57" t="s">
        <v>102</v>
      </c>
      <c r="C17" s="73">
        <f>C18+C19</f>
        <v>175500000</v>
      </c>
      <c r="D17" s="26"/>
      <c r="E17" s="118"/>
      <c r="F17" s="9"/>
    </row>
    <row r="18" spans="1:6" ht="18.75">
      <c r="A18" s="9" t="s">
        <v>42</v>
      </c>
      <c r="B18" s="10" t="s">
        <v>43</v>
      </c>
      <c r="C18" s="74">
        <f>175500000*60%</f>
        <v>105300000</v>
      </c>
      <c r="D18" s="26"/>
      <c r="E18" s="118"/>
      <c r="F18" s="9"/>
    </row>
    <row r="19" spans="1:6" ht="18.75">
      <c r="A19" s="9"/>
      <c r="B19" s="10" t="s">
        <v>150</v>
      </c>
      <c r="C19" s="74">
        <f>175500000*40%</f>
        <v>70200000</v>
      </c>
      <c r="D19" s="26"/>
      <c r="E19" s="118"/>
      <c r="F19" s="9"/>
    </row>
    <row r="20" spans="1:6" ht="24.75" customHeight="1">
      <c r="A20" s="9" t="s">
        <v>44</v>
      </c>
      <c r="B20" s="10" t="s">
        <v>20</v>
      </c>
      <c r="C20" s="74"/>
      <c r="D20" s="26"/>
      <c r="E20" s="118"/>
      <c r="F20" s="9"/>
    </row>
    <row r="21" spans="1:6" ht="18.75">
      <c r="A21" s="9">
        <v>2.2</v>
      </c>
      <c r="B21" s="10" t="s">
        <v>13</v>
      </c>
      <c r="C21" s="74"/>
      <c r="D21" s="26"/>
      <c r="E21" s="118"/>
      <c r="F21" s="9"/>
    </row>
    <row r="22" spans="1:6" ht="24.75" customHeight="1">
      <c r="A22" s="9" t="s">
        <v>42</v>
      </c>
      <c r="B22" s="10" t="s">
        <v>45</v>
      </c>
      <c r="C22" s="74"/>
      <c r="D22" s="26"/>
      <c r="E22" s="118"/>
      <c r="F22" s="9"/>
    </row>
    <row r="23" spans="1:6" ht="20.25" customHeight="1">
      <c r="A23" s="9" t="s">
        <v>44</v>
      </c>
      <c r="B23" s="10" t="s">
        <v>14</v>
      </c>
      <c r="C23" s="74"/>
      <c r="D23" s="26"/>
      <c r="E23" s="118"/>
      <c r="F23" s="9"/>
    </row>
    <row r="24" spans="1:6" ht="18.75">
      <c r="A24" s="9">
        <v>3</v>
      </c>
      <c r="B24" s="10" t="s">
        <v>46</v>
      </c>
      <c r="C24" s="74"/>
      <c r="D24" s="26"/>
      <c r="E24" s="118"/>
      <c r="F24" s="9"/>
    </row>
    <row r="25" spans="1:6" ht="18.75">
      <c r="A25" s="9">
        <v>3.1</v>
      </c>
      <c r="B25" s="10" t="s">
        <v>35</v>
      </c>
      <c r="C25" s="74"/>
      <c r="D25" s="26"/>
      <c r="E25" s="118"/>
      <c r="F25" s="9"/>
    </row>
    <row r="26" spans="1:6" ht="18.75">
      <c r="A26" s="9"/>
      <c r="B26" s="10" t="s">
        <v>36</v>
      </c>
      <c r="C26" s="74"/>
      <c r="D26" s="26"/>
      <c r="E26" s="118"/>
      <c r="F26" s="9"/>
    </row>
    <row r="27" spans="1:6" ht="18.75">
      <c r="A27" s="9"/>
      <c r="B27" s="10" t="s">
        <v>37</v>
      </c>
      <c r="C27" s="74"/>
      <c r="D27" s="26"/>
      <c r="E27" s="118"/>
      <c r="F27" s="9"/>
    </row>
    <row r="28" spans="1:6" ht="18.75">
      <c r="A28" s="9">
        <v>3.2</v>
      </c>
      <c r="B28" s="10" t="s">
        <v>38</v>
      </c>
      <c r="C28" s="74"/>
      <c r="D28" s="26"/>
      <c r="E28" s="118"/>
      <c r="F28" s="9"/>
    </row>
    <row r="29" spans="1:6" ht="18.75">
      <c r="A29" s="9"/>
      <c r="B29" s="10" t="s">
        <v>39</v>
      </c>
      <c r="C29" s="74"/>
      <c r="D29" s="26"/>
      <c r="E29" s="118"/>
      <c r="F29" s="9"/>
    </row>
    <row r="30" spans="1:6" ht="18.75">
      <c r="A30" s="9"/>
      <c r="B30" s="10" t="s">
        <v>40</v>
      </c>
      <c r="C30" s="74"/>
      <c r="D30" s="26"/>
      <c r="E30" s="118"/>
      <c r="F30" s="9"/>
    </row>
    <row r="31" spans="1:6" s="1" customFormat="1" ht="24.75" customHeight="1">
      <c r="A31" s="8" t="s">
        <v>2</v>
      </c>
      <c r="B31" s="57" t="s">
        <v>47</v>
      </c>
      <c r="C31" s="73"/>
      <c r="D31" s="81"/>
      <c r="E31" s="119"/>
      <c r="F31" s="8"/>
    </row>
    <row r="32" spans="1:6" s="2" customFormat="1" ht="37.5">
      <c r="A32" s="95">
        <v>1</v>
      </c>
      <c r="B32" s="69" t="s">
        <v>21</v>
      </c>
      <c r="C32" s="88">
        <f>C33+C101</f>
        <v>5122458000</v>
      </c>
      <c r="D32" s="96">
        <f>D33+D101</f>
        <v>1227874488</v>
      </c>
      <c r="E32" s="24">
        <f>D32/C32</f>
        <v>0.23970415921418975</v>
      </c>
      <c r="F32" s="97"/>
    </row>
    <row r="33" spans="1:6" s="101" customFormat="1" ht="25.5" customHeight="1">
      <c r="A33" s="8"/>
      <c r="B33" s="59" t="s">
        <v>103</v>
      </c>
      <c r="C33" s="75">
        <f>C34</f>
        <v>3657541000</v>
      </c>
      <c r="D33" s="82">
        <v>865597514</v>
      </c>
      <c r="E33" s="23">
        <f aca="true" t="shared" si="0" ref="E33:E96">D33/C33</f>
        <v>0.23666105561085987</v>
      </c>
      <c r="F33" s="25">
        <v>0.24368</v>
      </c>
    </row>
    <row r="34" spans="1:6" s="105" customFormat="1" ht="18.75">
      <c r="A34" s="102"/>
      <c r="B34" s="98" t="s">
        <v>104</v>
      </c>
      <c r="C34" s="99">
        <f>C35+C38+C44+C45+C46+C51+C53+C57+C61+C66+C71+C81+C87+C92+C95</f>
        <v>3657541000</v>
      </c>
      <c r="D34" s="100">
        <v>865597514</v>
      </c>
      <c r="E34" s="103">
        <f t="shared" si="0"/>
        <v>0.23666105561085987</v>
      </c>
      <c r="F34" s="104">
        <v>0.24368</v>
      </c>
    </row>
    <row r="35" spans="1:6" s="105" customFormat="1" ht="18.75">
      <c r="A35" s="16"/>
      <c r="B35" s="60" t="s">
        <v>73</v>
      </c>
      <c r="C35" s="75">
        <f>SUM(C36:C37)</f>
        <v>1682161320</v>
      </c>
      <c r="D35" s="83">
        <v>439008144</v>
      </c>
      <c r="E35" s="24">
        <f t="shared" si="0"/>
        <v>0.2609786224308142</v>
      </c>
      <c r="F35" s="106">
        <v>0.25387</v>
      </c>
    </row>
    <row r="36" spans="1:6" ht="18.75">
      <c r="A36" s="15"/>
      <c r="B36" s="17" t="s">
        <v>105</v>
      </c>
      <c r="C36" s="76">
        <v>203662800</v>
      </c>
      <c r="D36" s="84">
        <v>74472042</v>
      </c>
      <c r="E36" s="23">
        <f t="shared" si="0"/>
        <v>0.3656634495843129</v>
      </c>
      <c r="F36" s="22">
        <v>0.25836</v>
      </c>
    </row>
    <row r="37" spans="1:6" ht="18.75">
      <c r="A37" s="15"/>
      <c r="B37" s="17" t="s">
        <v>106</v>
      </c>
      <c r="C37" s="76">
        <v>1478498520</v>
      </c>
      <c r="D37" s="84">
        <v>364536102</v>
      </c>
      <c r="E37" s="23">
        <f t="shared" si="0"/>
        <v>0.246558313768214</v>
      </c>
      <c r="F37" s="22">
        <v>0.25322</v>
      </c>
    </row>
    <row r="38" spans="1:6" s="105" customFormat="1" ht="18.75">
      <c r="A38" s="14"/>
      <c r="B38" s="60" t="s">
        <v>74</v>
      </c>
      <c r="C38" s="75">
        <f>SUM(C39:C43)</f>
        <v>868624119</v>
      </c>
      <c r="D38" s="83">
        <v>223300905</v>
      </c>
      <c r="E38" s="24">
        <f t="shared" si="0"/>
        <v>0.2570742627513892</v>
      </c>
      <c r="F38" s="22">
        <v>0.28703</v>
      </c>
    </row>
    <row r="39" spans="1:6" ht="18.75">
      <c r="A39" s="15"/>
      <c r="B39" s="17" t="s">
        <v>107</v>
      </c>
      <c r="C39" s="76">
        <v>46704000</v>
      </c>
      <c r="D39" s="84">
        <v>11622000</v>
      </c>
      <c r="E39" s="23">
        <f t="shared" si="0"/>
        <v>0.2488437821171634</v>
      </c>
      <c r="F39" s="22">
        <v>0.25851</v>
      </c>
    </row>
    <row r="40" spans="1:6" ht="18.75">
      <c r="A40" s="15"/>
      <c r="B40" s="17" t="s">
        <v>90</v>
      </c>
      <c r="C40" s="76">
        <v>65052999</v>
      </c>
      <c r="D40" s="84">
        <v>11622000</v>
      </c>
      <c r="E40" s="23">
        <f t="shared" si="0"/>
        <v>0.1786543307557581</v>
      </c>
      <c r="F40" s="22">
        <v>0.2552</v>
      </c>
    </row>
    <row r="41" spans="1:6" ht="18.75">
      <c r="A41" s="15"/>
      <c r="B41" s="17" t="s">
        <v>108</v>
      </c>
      <c r="C41" s="76">
        <v>596622000</v>
      </c>
      <c r="D41" s="84">
        <v>158758210</v>
      </c>
      <c r="E41" s="23">
        <f t="shared" si="0"/>
        <v>0.2660951322612978</v>
      </c>
      <c r="F41" s="22">
        <v>0.30424</v>
      </c>
    </row>
    <row r="42" spans="1:6" ht="21" customHeight="1">
      <c r="A42" s="15"/>
      <c r="B42" s="61" t="s">
        <v>109</v>
      </c>
      <c r="C42" s="76">
        <v>3336000</v>
      </c>
      <c r="D42" s="84">
        <v>894000</v>
      </c>
      <c r="E42" s="23">
        <f t="shared" si="0"/>
        <v>0.26798561151079137</v>
      </c>
      <c r="F42" s="22">
        <v>0.25836</v>
      </c>
    </row>
    <row r="43" spans="1:6" ht="38.25" customHeight="1">
      <c r="A43" s="15"/>
      <c r="B43" s="61" t="s">
        <v>110</v>
      </c>
      <c r="C43" s="76">
        <f>141330000+15579120</f>
        <v>156909120</v>
      </c>
      <c r="D43" s="84">
        <v>40404695</v>
      </c>
      <c r="E43" s="23">
        <f t="shared" si="0"/>
        <v>0.25750380220091734</v>
      </c>
      <c r="F43" s="22">
        <v>0.24386</v>
      </c>
    </row>
    <row r="44" spans="1:6" s="105" customFormat="1" ht="45" customHeight="1">
      <c r="A44" s="16"/>
      <c r="B44" s="60" t="s">
        <v>75</v>
      </c>
      <c r="C44" s="77">
        <f>1000000</f>
        <v>1000000</v>
      </c>
      <c r="D44" s="83">
        <v>5883200</v>
      </c>
      <c r="E44" s="24">
        <f t="shared" si="0"/>
        <v>5.8832</v>
      </c>
      <c r="F44" s="22"/>
    </row>
    <row r="45" spans="1:6" s="105" customFormat="1" ht="18.75">
      <c r="A45" s="16"/>
      <c r="B45" s="60" t="s">
        <v>175</v>
      </c>
      <c r="C45" s="77">
        <v>11700000</v>
      </c>
      <c r="D45" s="83">
        <v>5883200</v>
      </c>
      <c r="E45" s="24">
        <f t="shared" si="0"/>
        <v>0.5028376068376068</v>
      </c>
      <c r="F45" s="22"/>
    </row>
    <row r="46" spans="1:6" s="105" customFormat="1" ht="18.75">
      <c r="A46" s="14"/>
      <c r="B46" s="60" t="s">
        <v>76</v>
      </c>
      <c r="C46" s="75">
        <f>SUM(C47:C50)</f>
        <v>443156560</v>
      </c>
      <c r="D46" s="83">
        <v>114647839</v>
      </c>
      <c r="E46" s="24">
        <f t="shared" si="0"/>
        <v>0.2587073042538285</v>
      </c>
      <c r="F46" s="22">
        <v>0.30461</v>
      </c>
    </row>
    <row r="47" spans="1:6" ht="18.75">
      <c r="A47" s="16"/>
      <c r="B47" s="17" t="s">
        <v>77</v>
      </c>
      <c r="C47" s="76">
        <v>330010527</v>
      </c>
      <c r="D47" s="84">
        <v>85931087</v>
      </c>
      <c r="E47" s="23">
        <f t="shared" si="0"/>
        <v>0.2603889269265644</v>
      </c>
      <c r="F47" s="22">
        <v>0.30655</v>
      </c>
    </row>
    <row r="48" spans="1:6" ht="18.75">
      <c r="A48" s="15"/>
      <c r="B48" s="17" t="s">
        <v>78</v>
      </c>
      <c r="C48" s="76">
        <v>56573233</v>
      </c>
      <c r="D48" s="84">
        <v>14731044</v>
      </c>
      <c r="E48" s="23">
        <f t="shared" si="0"/>
        <v>0.2603889369377211</v>
      </c>
      <c r="F48" s="22">
        <v>0.30242</v>
      </c>
    </row>
    <row r="49" spans="1:6" ht="18.75">
      <c r="A49" s="14"/>
      <c r="B49" s="17" t="s">
        <v>79</v>
      </c>
      <c r="C49" s="78">
        <v>37715489</v>
      </c>
      <c r="D49" s="84">
        <v>9299858</v>
      </c>
      <c r="E49" s="23">
        <f t="shared" si="0"/>
        <v>0.24657927675284816</v>
      </c>
      <c r="F49" s="22">
        <v>0.30618</v>
      </c>
    </row>
    <row r="50" spans="1:6" ht="18.75">
      <c r="A50" s="15"/>
      <c r="B50" s="17" t="s">
        <v>111</v>
      </c>
      <c r="C50" s="76">
        <v>18857311</v>
      </c>
      <c r="D50" s="84">
        <v>4685850</v>
      </c>
      <c r="E50" s="23">
        <f t="shared" si="0"/>
        <v>0.24848982975356348</v>
      </c>
      <c r="F50" s="22">
        <v>0.27499</v>
      </c>
    </row>
    <row r="51" spans="1:6" s="105" customFormat="1" ht="41.25" customHeight="1">
      <c r="A51" s="16"/>
      <c r="B51" s="69" t="s">
        <v>112</v>
      </c>
      <c r="C51" s="75">
        <f>C52</f>
        <v>8071001</v>
      </c>
      <c r="D51" s="83">
        <v>1788000</v>
      </c>
      <c r="E51" s="24">
        <f t="shared" si="0"/>
        <v>0.22153385930691868</v>
      </c>
      <c r="F51" s="22">
        <v>0.01205</v>
      </c>
    </row>
    <row r="52" spans="1:6" ht="18.75">
      <c r="A52" s="15"/>
      <c r="B52" s="17" t="s">
        <v>84</v>
      </c>
      <c r="C52" s="76">
        <f>5614001+2457000</f>
        <v>8071001</v>
      </c>
      <c r="D52" s="84">
        <v>1788000</v>
      </c>
      <c r="E52" s="23">
        <f t="shared" si="0"/>
        <v>0.22153385930691868</v>
      </c>
      <c r="F52" s="22">
        <v>0.01205</v>
      </c>
    </row>
    <row r="53" spans="1:6" s="105" customFormat="1" ht="18.75">
      <c r="A53" s="16"/>
      <c r="B53" s="60" t="s">
        <v>113</v>
      </c>
      <c r="C53" s="75">
        <f>SUM(C54:C56)</f>
        <v>57600000</v>
      </c>
      <c r="D53" s="83">
        <v>4621026</v>
      </c>
      <c r="E53" s="24">
        <f t="shared" si="0"/>
        <v>0.08022614583333333</v>
      </c>
      <c r="F53" s="22">
        <v>0.10886</v>
      </c>
    </row>
    <row r="54" spans="1:6" ht="18.75">
      <c r="A54" s="14"/>
      <c r="B54" s="17" t="s">
        <v>114</v>
      </c>
      <c r="C54" s="78">
        <v>48000000</v>
      </c>
      <c r="D54" s="64">
        <v>4484526</v>
      </c>
      <c r="E54" s="23">
        <f t="shared" si="0"/>
        <v>0.093427625</v>
      </c>
      <c r="F54" s="22">
        <v>0.12741</v>
      </c>
    </row>
    <row r="55" spans="1:6" ht="18.75">
      <c r="A55" s="15"/>
      <c r="B55" s="17" t="s">
        <v>115</v>
      </c>
      <c r="C55" s="76">
        <v>3600000</v>
      </c>
      <c r="D55" s="64">
        <v>136500</v>
      </c>
      <c r="E55" s="23">
        <f t="shared" si="0"/>
        <v>0.03791666666666667</v>
      </c>
      <c r="F55" s="22">
        <v>0.19415</v>
      </c>
    </row>
    <row r="56" spans="1:6" ht="18.75">
      <c r="A56" s="17"/>
      <c r="B56" s="17" t="s">
        <v>125</v>
      </c>
      <c r="C56" s="76">
        <v>6000000</v>
      </c>
      <c r="D56" s="64"/>
      <c r="E56" s="23">
        <f t="shared" si="0"/>
        <v>0</v>
      </c>
      <c r="F56" s="22"/>
    </row>
    <row r="57" spans="1:6" s="105" customFormat="1" ht="18.75">
      <c r="A57" s="107"/>
      <c r="B57" s="60" t="s">
        <v>80</v>
      </c>
      <c r="C57" s="75">
        <f>SUM(C58:C60)</f>
        <v>112740000</v>
      </c>
      <c r="D57" s="85">
        <v>10293000</v>
      </c>
      <c r="E57" s="24">
        <f t="shared" si="0"/>
        <v>0.09129856306546034</v>
      </c>
      <c r="F57" s="22">
        <v>0.15981</v>
      </c>
    </row>
    <row r="58" spans="1:6" ht="18.75">
      <c r="A58" s="3"/>
      <c r="B58" s="62" t="s">
        <v>81</v>
      </c>
      <c r="C58" s="76">
        <v>24000000</v>
      </c>
      <c r="D58" s="64">
        <v>9083000</v>
      </c>
      <c r="E58" s="23">
        <f t="shared" si="0"/>
        <v>0.37845833333333334</v>
      </c>
      <c r="F58" s="22">
        <v>0.31765</v>
      </c>
    </row>
    <row r="59" spans="1:6" ht="18.75">
      <c r="A59" s="14"/>
      <c r="B59" s="17" t="s">
        <v>116</v>
      </c>
      <c r="C59" s="78">
        <v>24000000</v>
      </c>
      <c r="D59" s="64">
        <v>1210000</v>
      </c>
      <c r="E59" s="23">
        <f t="shared" si="0"/>
        <v>0.050416666666666665</v>
      </c>
      <c r="F59" s="22">
        <v>0.01907</v>
      </c>
    </row>
    <row r="60" spans="1:6" ht="18.75">
      <c r="A60" s="14"/>
      <c r="B60" s="17" t="s">
        <v>88</v>
      </c>
      <c r="C60" s="76">
        <f>28740000+36000000</f>
        <v>64740000</v>
      </c>
      <c r="D60" s="64"/>
      <c r="E60" s="23">
        <f t="shared" si="0"/>
        <v>0</v>
      </c>
      <c r="F60" s="22">
        <v>0.15219</v>
      </c>
    </row>
    <row r="61" spans="1:6" s="105" customFormat="1" ht="18.75">
      <c r="A61" s="16"/>
      <c r="B61" s="14" t="s">
        <v>117</v>
      </c>
      <c r="C61" s="75">
        <f>SUM(C62:C65)</f>
        <v>20800000</v>
      </c>
      <c r="D61" s="85">
        <v>2625000</v>
      </c>
      <c r="E61" s="24">
        <f t="shared" si="0"/>
        <v>0.12620192307692307</v>
      </c>
      <c r="F61" s="22">
        <v>0.2633</v>
      </c>
    </row>
    <row r="62" spans="1:6" ht="56.25">
      <c r="A62" s="15"/>
      <c r="B62" s="61" t="s">
        <v>118</v>
      </c>
      <c r="C62" s="76">
        <v>9600000</v>
      </c>
      <c r="D62" s="64">
        <v>66000</v>
      </c>
      <c r="E62" s="23">
        <f t="shared" si="0"/>
        <v>0.006875</v>
      </c>
      <c r="F62" s="22">
        <v>0.24851</v>
      </c>
    </row>
    <row r="63" spans="1:6" ht="56.25">
      <c r="A63" s="15"/>
      <c r="B63" s="61" t="s">
        <v>119</v>
      </c>
      <c r="C63" s="76">
        <v>2000000</v>
      </c>
      <c r="D63" s="64">
        <v>759000</v>
      </c>
      <c r="E63" s="23">
        <f t="shared" si="0"/>
        <v>0.3795</v>
      </c>
      <c r="F63" s="22"/>
    </row>
    <row r="64" spans="1:6" ht="18.75">
      <c r="A64" s="14"/>
      <c r="B64" s="17" t="s">
        <v>82</v>
      </c>
      <c r="C64" s="78">
        <v>7200000</v>
      </c>
      <c r="D64" s="64">
        <v>1800000</v>
      </c>
      <c r="E64" s="23">
        <f t="shared" si="0"/>
        <v>0.25</v>
      </c>
      <c r="F64" s="22">
        <v>0.27273</v>
      </c>
    </row>
    <row r="65" spans="1:6" ht="18.75">
      <c r="A65" s="14"/>
      <c r="B65" s="17" t="s">
        <v>126</v>
      </c>
      <c r="C65" s="78">
        <v>2000000</v>
      </c>
      <c r="D65" s="64"/>
      <c r="E65" s="23">
        <f t="shared" si="0"/>
        <v>0</v>
      </c>
      <c r="F65" s="22"/>
    </row>
    <row r="66" spans="1:6" s="105" customFormat="1" ht="18.75">
      <c r="A66" s="14"/>
      <c r="B66" s="93" t="s">
        <v>160</v>
      </c>
      <c r="C66" s="75">
        <f>SUM(C67:C70)</f>
        <v>1828000</v>
      </c>
      <c r="D66" s="86"/>
      <c r="E66" s="24">
        <f t="shared" si="0"/>
        <v>0</v>
      </c>
      <c r="F66" s="22"/>
    </row>
    <row r="67" spans="1:6" ht="18.75">
      <c r="A67" s="14"/>
      <c r="B67" s="94" t="s">
        <v>161</v>
      </c>
      <c r="C67" s="78">
        <v>840000</v>
      </c>
      <c r="D67" s="64"/>
      <c r="E67" s="23">
        <f t="shared" si="0"/>
        <v>0</v>
      </c>
      <c r="F67" s="22"/>
    </row>
    <row r="68" spans="1:6" ht="18.75">
      <c r="A68" s="14"/>
      <c r="B68" s="94" t="s">
        <v>162</v>
      </c>
      <c r="C68" s="78">
        <v>200000</v>
      </c>
      <c r="D68" s="64"/>
      <c r="E68" s="23">
        <f t="shared" si="0"/>
        <v>0</v>
      </c>
      <c r="F68" s="22"/>
    </row>
    <row r="69" spans="1:6" ht="18.75">
      <c r="A69" s="14"/>
      <c r="B69" s="94" t="s">
        <v>163</v>
      </c>
      <c r="C69" s="78">
        <v>200000</v>
      </c>
      <c r="D69" s="64"/>
      <c r="E69" s="23">
        <f t="shared" si="0"/>
        <v>0</v>
      </c>
      <c r="F69" s="22"/>
    </row>
    <row r="70" spans="1:6" ht="18.75">
      <c r="A70" s="14"/>
      <c r="B70" s="94" t="s">
        <v>164</v>
      </c>
      <c r="C70" s="78">
        <v>588000</v>
      </c>
      <c r="D70" s="64"/>
      <c r="E70" s="23">
        <f t="shared" si="0"/>
        <v>0</v>
      </c>
      <c r="F70" s="22"/>
    </row>
    <row r="71" spans="1:6" s="2" customFormat="1" ht="18.75">
      <c r="A71" s="14"/>
      <c r="B71" s="60" t="s">
        <v>83</v>
      </c>
      <c r="C71" s="75">
        <f>SUM(C72:C77)</f>
        <v>48000000</v>
      </c>
      <c r="D71" s="85">
        <v>6000000</v>
      </c>
      <c r="E71" s="24">
        <f t="shared" si="0"/>
        <v>0.125</v>
      </c>
      <c r="F71" s="22">
        <v>0.25521</v>
      </c>
    </row>
    <row r="72" spans="1:6" ht="19.5">
      <c r="A72" s="16"/>
      <c r="B72" s="65" t="s">
        <v>127</v>
      </c>
      <c r="C72" s="78">
        <v>4000000</v>
      </c>
      <c r="D72" s="86"/>
      <c r="E72" s="23">
        <f t="shared" si="0"/>
        <v>0</v>
      </c>
      <c r="F72" s="22">
        <v>0.33333</v>
      </c>
    </row>
    <row r="73" spans="1:6" ht="19.5">
      <c r="A73" s="16"/>
      <c r="B73" s="65" t="s">
        <v>128</v>
      </c>
      <c r="C73" s="78">
        <v>8000000</v>
      </c>
      <c r="D73" s="86"/>
      <c r="E73" s="23">
        <f t="shared" si="0"/>
        <v>0</v>
      </c>
      <c r="F73" s="22">
        <v>0.15</v>
      </c>
    </row>
    <row r="74" spans="1:6" ht="19.5">
      <c r="A74" s="16"/>
      <c r="B74" s="65" t="s">
        <v>129</v>
      </c>
      <c r="C74" s="78">
        <v>5000000</v>
      </c>
      <c r="D74" s="86"/>
      <c r="E74" s="23">
        <f t="shared" si="0"/>
        <v>0</v>
      </c>
      <c r="F74" s="22">
        <v>0.14286</v>
      </c>
    </row>
    <row r="75" spans="1:6" ht="19.5">
      <c r="A75" s="16"/>
      <c r="B75" s="65" t="s">
        <v>130</v>
      </c>
      <c r="C75" s="78">
        <v>24000000</v>
      </c>
      <c r="D75" s="64">
        <v>6000000</v>
      </c>
      <c r="E75" s="23">
        <f t="shared" si="0"/>
        <v>0.25</v>
      </c>
      <c r="F75" s="22">
        <v>0.27273</v>
      </c>
    </row>
    <row r="76" spans="1:6" ht="19.5">
      <c r="A76" s="16"/>
      <c r="B76" s="65" t="s">
        <v>157</v>
      </c>
      <c r="C76" s="78">
        <v>3000000</v>
      </c>
      <c r="D76" s="64"/>
      <c r="E76" s="23">
        <f t="shared" si="0"/>
        <v>0</v>
      </c>
      <c r="F76" s="22"/>
    </row>
    <row r="77" spans="1:6" ht="19.5">
      <c r="A77" s="16"/>
      <c r="B77" s="65" t="s">
        <v>131</v>
      </c>
      <c r="C77" s="78">
        <v>4000000</v>
      </c>
      <c r="D77" s="86"/>
      <c r="E77" s="23">
        <f t="shared" si="0"/>
        <v>0</v>
      </c>
      <c r="F77" s="22"/>
    </row>
    <row r="78" spans="1:6" s="2" customFormat="1" ht="21">
      <c r="A78" s="14"/>
      <c r="B78" s="66" t="s">
        <v>165</v>
      </c>
      <c r="C78" s="75">
        <f>SUM(C79:C80)</f>
        <v>5615000</v>
      </c>
      <c r="D78" s="85"/>
      <c r="E78" s="24">
        <f t="shared" si="0"/>
        <v>0</v>
      </c>
      <c r="F78" s="22"/>
    </row>
    <row r="79" spans="1:6" ht="19.5">
      <c r="A79" s="16"/>
      <c r="B79" s="65" t="s">
        <v>166</v>
      </c>
      <c r="C79" s="78">
        <v>1000000</v>
      </c>
      <c r="D79" s="86"/>
      <c r="E79" s="23">
        <f t="shared" si="0"/>
        <v>0</v>
      </c>
      <c r="F79" s="22">
        <v>0</v>
      </c>
    </row>
    <row r="80" spans="1:6" ht="43.5" customHeight="1">
      <c r="A80" s="16"/>
      <c r="B80" s="116" t="s">
        <v>167</v>
      </c>
      <c r="C80" s="78">
        <v>4615000</v>
      </c>
      <c r="D80" s="86"/>
      <c r="E80" s="23">
        <f t="shared" si="0"/>
        <v>0</v>
      </c>
      <c r="F80" s="22">
        <v>0</v>
      </c>
    </row>
    <row r="81" spans="1:6" s="2" customFormat="1" ht="25.5" customHeight="1">
      <c r="A81" s="14"/>
      <c r="B81" s="66" t="s">
        <v>132</v>
      </c>
      <c r="C81" s="75">
        <f>SUM(C82:C86)</f>
        <v>83000000</v>
      </c>
      <c r="D81" s="75">
        <f>SUM(D82:D86)</f>
        <v>49000000</v>
      </c>
      <c r="E81" s="24">
        <f t="shared" si="0"/>
        <v>0.5903614457831325</v>
      </c>
      <c r="F81" s="22"/>
    </row>
    <row r="82" spans="1:6" ht="56.25">
      <c r="A82" s="15"/>
      <c r="B82" s="61" t="s">
        <v>120</v>
      </c>
      <c r="C82" s="76">
        <v>16000000</v>
      </c>
      <c r="D82" s="64">
        <v>24500000</v>
      </c>
      <c r="E82" s="23">
        <f t="shared" si="0"/>
        <v>1.53125</v>
      </c>
      <c r="F82" s="22">
        <v>0</v>
      </c>
    </row>
    <row r="83" spans="1:6" ht="18.75">
      <c r="A83" s="15"/>
      <c r="B83" s="17" t="s">
        <v>121</v>
      </c>
      <c r="C83" s="76">
        <v>12000000</v>
      </c>
      <c r="D83" s="64">
        <v>9100000</v>
      </c>
      <c r="E83" s="23">
        <f t="shared" si="0"/>
        <v>0.7583333333333333</v>
      </c>
      <c r="F83" s="22">
        <v>0.10156</v>
      </c>
    </row>
    <row r="84" spans="1:6" ht="18.75">
      <c r="A84" s="14"/>
      <c r="B84" s="17" t="s">
        <v>122</v>
      </c>
      <c r="C84" s="78">
        <v>20000000</v>
      </c>
      <c r="D84" s="64">
        <v>7000000</v>
      </c>
      <c r="E84" s="23">
        <f t="shared" si="0"/>
        <v>0.35</v>
      </c>
      <c r="F84" s="22">
        <v>0.28191</v>
      </c>
    </row>
    <row r="85" spans="1:6" ht="37.5">
      <c r="A85" s="18"/>
      <c r="B85" s="19" t="s">
        <v>85</v>
      </c>
      <c r="C85" s="76">
        <v>20000000</v>
      </c>
      <c r="D85" s="64">
        <v>8400000</v>
      </c>
      <c r="E85" s="23">
        <f t="shared" si="0"/>
        <v>0.42</v>
      </c>
      <c r="F85" s="22">
        <v>0.04864</v>
      </c>
    </row>
    <row r="86" spans="1:6" ht="18.75">
      <c r="A86" s="21"/>
      <c r="B86" s="21" t="s">
        <v>133</v>
      </c>
      <c r="C86" s="76">
        <v>15000000</v>
      </c>
      <c r="D86" s="64"/>
      <c r="E86" s="23">
        <f t="shared" si="0"/>
        <v>0</v>
      </c>
      <c r="F86" s="22">
        <v>0.27677</v>
      </c>
    </row>
    <row r="87" spans="1:6" s="2" customFormat="1" ht="18.75">
      <c r="A87" s="67"/>
      <c r="B87" s="60" t="s">
        <v>134</v>
      </c>
      <c r="C87" s="75">
        <f>SUM(C88:C91)</f>
        <v>183000000</v>
      </c>
      <c r="D87" s="75">
        <f>SUM(D88:D90)</f>
        <v>48218000</v>
      </c>
      <c r="E87" s="24">
        <f t="shared" si="0"/>
        <v>0.2634863387978142</v>
      </c>
      <c r="F87" s="22">
        <v>0.29029</v>
      </c>
    </row>
    <row r="88" spans="1:6" ht="18.75">
      <c r="A88" s="21"/>
      <c r="B88" s="21" t="s">
        <v>137</v>
      </c>
      <c r="C88" s="76">
        <f>15000000+70000000</f>
        <v>85000000</v>
      </c>
      <c r="D88" s="64">
        <v>19000000</v>
      </c>
      <c r="E88" s="23">
        <f t="shared" si="0"/>
        <v>0.2235294117647059</v>
      </c>
      <c r="F88" s="22">
        <v>0.42168</v>
      </c>
    </row>
    <row r="89" spans="1:6" ht="18.75">
      <c r="A89" s="21"/>
      <c r="B89" s="17" t="s">
        <v>135</v>
      </c>
      <c r="C89" s="76">
        <v>4000000</v>
      </c>
      <c r="D89" s="64">
        <v>29218000</v>
      </c>
      <c r="E89" s="23">
        <f t="shared" si="0"/>
        <v>7.3045</v>
      </c>
      <c r="F89" s="22"/>
    </row>
    <row r="90" spans="1:6" ht="18.75">
      <c r="A90" s="15"/>
      <c r="B90" s="17" t="s">
        <v>136</v>
      </c>
      <c r="C90" s="76">
        <v>4000000</v>
      </c>
      <c r="D90" s="64"/>
      <c r="E90" s="23">
        <f t="shared" si="0"/>
        <v>0</v>
      </c>
      <c r="F90" s="22"/>
    </row>
    <row r="91" spans="1:6" ht="26.25" customHeight="1">
      <c r="A91" s="14"/>
      <c r="B91" s="17" t="s">
        <v>84</v>
      </c>
      <c r="C91" s="78">
        <f>60000000+30000000</f>
        <v>90000000</v>
      </c>
      <c r="D91" s="64">
        <v>9284000</v>
      </c>
      <c r="E91" s="23">
        <f t="shared" si="0"/>
        <v>0.10315555555555556</v>
      </c>
      <c r="F91" s="22">
        <v>0.12629</v>
      </c>
    </row>
    <row r="92" spans="1:6" s="2" customFormat="1" ht="26.25" customHeight="1">
      <c r="A92" s="14"/>
      <c r="B92" s="60" t="s">
        <v>139</v>
      </c>
      <c r="C92" s="75">
        <f>SUM(C93:C94)</f>
        <v>11000000</v>
      </c>
      <c r="D92" s="75">
        <f>SUM(D93:D94)</f>
        <v>3400000</v>
      </c>
      <c r="E92" s="24">
        <f t="shared" si="0"/>
        <v>0.3090909090909091</v>
      </c>
      <c r="F92" s="22"/>
    </row>
    <row r="93" spans="1:6" ht="60.75" customHeight="1">
      <c r="A93" s="14"/>
      <c r="B93" s="116" t="s">
        <v>176</v>
      </c>
      <c r="C93" s="78">
        <v>9000000</v>
      </c>
      <c r="D93" s="64">
        <v>3400000</v>
      </c>
      <c r="E93" s="23">
        <f t="shared" si="0"/>
        <v>0.37777777777777777</v>
      </c>
      <c r="F93" s="22"/>
    </row>
    <row r="94" spans="1:6" ht="18.75">
      <c r="A94" s="15"/>
      <c r="B94" s="17" t="s">
        <v>87</v>
      </c>
      <c r="C94" s="76">
        <v>2000000</v>
      </c>
      <c r="D94" s="64"/>
      <c r="E94" s="23">
        <f t="shared" si="0"/>
        <v>0</v>
      </c>
      <c r="F94" s="22"/>
    </row>
    <row r="95" spans="1:6" s="2" customFormat="1" ht="26.25" customHeight="1">
      <c r="A95" s="14"/>
      <c r="B95" s="60" t="s">
        <v>84</v>
      </c>
      <c r="C95" s="75">
        <f>SUM(C96:C100)</f>
        <v>124860000</v>
      </c>
      <c r="D95" s="75">
        <f>SUM(D96:D100)</f>
        <v>4024800</v>
      </c>
      <c r="E95" s="24">
        <f t="shared" si="0"/>
        <v>0.032234502642960114</v>
      </c>
      <c r="F95" s="22"/>
    </row>
    <row r="96" spans="1:6" ht="19.5">
      <c r="A96" s="15"/>
      <c r="B96" s="65" t="s">
        <v>158</v>
      </c>
      <c r="C96" s="76">
        <v>40000000</v>
      </c>
      <c r="D96" s="64"/>
      <c r="E96" s="23">
        <f t="shared" si="0"/>
        <v>0</v>
      </c>
      <c r="F96" s="22">
        <v>0.9011</v>
      </c>
    </row>
    <row r="97" spans="1:6" ht="18.75">
      <c r="A97" s="15"/>
      <c r="B97" s="17" t="s">
        <v>123</v>
      </c>
      <c r="C97" s="76">
        <v>2000000</v>
      </c>
      <c r="D97" s="64">
        <v>312400</v>
      </c>
      <c r="E97" s="23">
        <f aca="true" t="shared" si="1" ref="E97:E148">D97/C97</f>
        <v>0.1562</v>
      </c>
      <c r="F97" s="22">
        <v>0</v>
      </c>
    </row>
    <row r="98" spans="1:6" ht="18.75">
      <c r="A98" s="15"/>
      <c r="B98" s="17" t="s">
        <v>138</v>
      </c>
      <c r="C98" s="76">
        <v>2400000</v>
      </c>
      <c r="D98" s="64"/>
      <c r="E98" s="23">
        <f t="shared" si="1"/>
        <v>0</v>
      </c>
      <c r="F98" s="22"/>
    </row>
    <row r="99" spans="1:6" ht="18.75">
      <c r="A99" s="15"/>
      <c r="B99" s="17" t="s">
        <v>159</v>
      </c>
      <c r="C99" s="76">
        <f>12000000+54000000+360000</f>
        <v>66360000</v>
      </c>
      <c r="D99" s="64"/>
      <c r="E99" s="23">
        <f t="shared" si="1"/>
        <v>0</v>
      </c>
      <c r="F99" s="22"/>
    </row>
    <row r="100" spans="1:6" ht="18.75">
      <c r="A100" s="15"/>
      <c r="B100" s="17" t="s">
        <v>84</v>
      </c>
      <c r="C100" s="76">
        <f>4500000+9600000</f>
        <v>14100000</v>
      </c>
      <c r="D100" s="64">
        <v>3712400</v>
      </c>
      <c r="E100" s="23">
        <f t="shared" si="1"/>
        <v>0.263290780141844</v>
      </c>
      <c r="F100" s="22">
        <v>0.11468</v>
      </c>
    </row>
    <row r="101" spans="1:6" s="2" customFormat="1" ht="48.75" customHeight="1">
      <c r="A101" s="14"/>
      <c r="B101" s="114" t="s">
        <v>174</v>
      </c>
      <c r="C101" s="75">
        <f>C102+C105+C116+C143</f>
        <v>1464917000</v>
      </c>
      <c r="D101" s="85">
        <v>362276974</v>
      </c>
      <c r="E101" s="24">
        <f t="shared" si="1"/>
        <v>0.24730204782933093</v>
      </c>
      <c r="F101" s="22">
        <v>0.067</v>
      </c>
    </row>
    <row r="102" spans="1:6" s="105" customFormat="1" ht="18.75">
      <c r="A102" s="16"/>
      <c r="B102" s="60" t="s">
        <v>104</v>
      </c>
      <c r="C102" s="75">
        <f>SUM(C103:C104)</f>
        <v>1059012000</v>
      </c>
      <c r="D102" s="75">
        <f>SUM(D103:D104)</f>
        <v>362276974</v>
      </c>
      <c r="E102" s="24">
        <f t="shared" si="1"/>
        <v>0.3420895834985817</v>
      </c>
      <c r="F102" s="22"/>
    </row>
    <row r="103" spans="1:6" ht="18.75">
      <c r="A103" s="20"/>
      <c r="B103" s="17" t="s">
        <v>124</v>
      </c>
      <c r="C103" s="78">
        <v>200420000</v>
      </c>
      <c r="D103" s="64">
        <v>95345394</v>
      </c>
      <c r="E103" s="23">
        <f t="shared" si="1"/>
        <v>0.4757279413232212</v>
      </c>
      <c r="F103" s="22">
        <v>0</v>
      </c>
    </row>
    <row r="104" spans="1:6" ht="18.75">
      <c r="A104" s="15"/>
      <c r="B104" s="17" t="s">
        <v>112</v>
      </c>
      <c r="C104" s="76">
        <v>858592000</v>
      </c>
      <c r="D104" s="64">
        <v>266931580</v>
      </c>
      <c r="E104" s="23">
        <f t="shared" si="1"/>
        <v>0.3108945576012821</v>
      </c>
      <c r="F104" s="22">
        <v>0</v>
      </c>
    </row>
    <row r="105" spans="1:6" s="2" customFormat="1" ht="42">
      <c r="A105" s="20"/>
      <c r="B105" s="70" t="s">
        <v>140</v>
      </c>
      <c r="C105" s="79">
        <f>SUM(C106:C110)</f>
        <v>175500000</v>
      </c>
      <c r="D105" s="108"/>
      <c r="E105" s="24">
        <f t="shared" si="1"/>
        <v>0</v>
      </c>
      <c r="F105" s="22">
        <v>0</v>
      </c>
    </row>
    <row r="106" spans="1:6" ht="23.25">
      <c r="A106" s="71"/>
      <c r="B106" s="68" t="s">
        <v>141</v>
      </c>
      <c r="C106" s="74">
        <v>66000000</v>
      </c>
      <c r="D106" s="87"/>
      <c r="E106" s="23">
        <f t="shared" si="1"/>
        <v>0</v>
      </c>
      <c r="F106" s="22"/>
    </row>
    <row r="107" spans="1:6" ht="23.25">
      <c r="A107" s="71"/>
      <c r="B107" s="68" t="s">
        <v>142</v>
      </c>
      <c r="C107" s="74">
        <v>28000000</v>
      </c>
      <c r="D107" s="87"/>
      <c r="E107" s="23">
        <f t="shared" si="1"/>
        <v>0</v>
      </c>
      <c r="F107" s="22"/>
    </row>
    <row r="108" spans="1:6" ht="23.25">
      <c r="A108" s="71"/>
      <c r="B108" s="68" t="s">
        <v>143</v>
      </c>
      <c r="C108" s="74">
        <v>20000000</v>
      </c>
      <c r="D108" s="87"/>
      <c r="E108" s="23">
        <f t="shared" si="1"/>
        <v>0</v>
      </c>
      <c r="F108" s="22"/>
    </row>
    <row r="109" spans="1:6" ht="23.25">
      <c r="A109" s="71"/>
      <c r="B109" s="68" t="s">
        <v>144</v>
      </c>
      <c r="C109" s="74">
        <v>10000000</v>
      </c>
      <c r="D109" s="87"/>
      <c r="E109" s="23">
        <f t="shared" si="1"/>
        <v>0</v>
      </c>
      <c r="F109" s="22"/>
    </row>
    <row r="110" spans="1:6" ht="23.25">
      <c r="A110" s="71"/>
      <c r="B110" s="68" t="s">
        <v>145</v>
      </c>
      <c r="C110" s="74">
        <v>51500000</v>
      </c>
      <c r="D110" s="87"/>
      <c r="E110" s="23">
        <f t="shared" si="1"/>
        <v>0</v>
      </c>
      <c r="F110" s="22"/>
    </row>
    <row r="111" spans="1:6" ht="18.75">
      <c r="A111" s="15"/>
      <c r="B111" s="17" t="s">
        <v>91</v>
      </c>
      <c r="C111" s="64"/>
      <c r="D111" s="26"/>
      <c r="E111" s="23"/>
      <c r="F111" s="22"/>
    </row>
    <row r="112" spans="1:6" ht="18.75">
      <c r="A112" s="9">
        <v>4</v>
      </c>
      <c r="B112" s="63" t="s">
        <v>22</v>
      </c>
      <c r="C112" s="74"/>
      <c r="D112" s="26"/>
      <c r="E112" s="23"/>
      <c r="F112" s="22"/>
    </row>
    <row r="113" spans="1:6" ht="18.75">
      <c r="A113" s="9">
        <v>4.1</v>
      </c>
      <c r="B113" s="63" t="s">
        <v>43</v>
      </c>
      <c r="C113" s="74"/>
      <c r="D113" s="26"/>
      <c r="E113" s="23"/>
      <c r="F113" s="22"/>
    </row>
    <row r="114" spans="1:6" ht="37.5">
      <c r="A114" s="9">
        <v>4.2</v>
      </c>
      <c r="B114" s="63" t="s">
        <v>20</v>
      </c>
      <c r="C114" s="74"/>
      <c r="D114" s="26"/>
      <c r="E114" s="23"/>
      <c r="F114" s="22"/>
    </row>
    <row r="115" spans="1:6" ht="18.75">
      <c r="A115" s="9">
        <v>5</v>
      </c>
      <c r="B115" s="63" t="s">
        <v>23</v>
      </c>
      <c r="C115" s="74"/>
      <c r="D115" s="26"/>
      <c r="E115" s="23"/>
      <c r="F115" s="22"/>
    </row>
    <row r="116" spans="1:6" s="105" customFormat="1" ht="18.75">
      <c r="A116" s="109">
        <v>5.1</v>
      </c>
      <c r="B116" s="91" t="s">
        <v>43</v>
      </c>
      <c r="C116" s="79">
        <f>C120+C117</f>
        <v>205900000</v>
      </c>
      <c r="D116" s="110"/>
      <c r="E116" s="24">
        <f t="shared" si="1"/>
        <v>0</v>
      </c>
      <c r="F116" s="22"/>
    </row>
    <row r="117" spans="1:6" s="2" customFormat="1" ht="21">
      <c r="A117" s="95"/>
      <c r="B117" s="70" t="s">
        <v>146</v>
      </c>
      <c r="C117" s="79">
        <f>C118+C119</f>
        <v>13500000</v>
      </c>
      <c r="D117" s="111"/>
      <c r="E117" s="24">
        <f t="shared" si="1"/>
        <v>0</v>
      </c>
      <c r="F117" s="22"/>
    </row>
    <row r="118" spans="1:6" ht="19.5">
      <c r="A118" s="9"/>
      <c r="B118" s="68" t="s">
        <v>147</v>
      </c>
      <c r="C118" s="74">
        <v>11700000</v>
      </c>
      <c r="D118" s="26"/>
      <c r="E118" s="23">
        <f t="shared" si="1"/>
        <v>0</v>
      </c>
      <c r="F118" s="22"/>
    </row>
    <row r="119" spans="1:6" ht="19.5">
      <c r="A119" s="9"/>
      <c r="B119" s="68" t="s">
        <v>148</v>
      </c>
      <c r="C119" s="74">
        <v>1800000</v>
      </c>
      <c r="D119" s="26"/>
      <c r="E119" s="23">
        <f t="shared" si="1"/>
        <v>0</v>
      </c>
      <c r="F119" s="22"/>
    </row>
    <row r="120" spans="1:6" s="2" customFormat="1" ht="21">
      <c r="A120" s="95"/>
      <c r="B120" s="92" t="s">
        <v>151</v>
      </c>
      <c r="C120" s="79">
        <f>SUM(C121:C125)</f>
        <v>192400000</v>
      </c>
      <c r="D120" s="111"/>
      <c r="E120" s="24">
        <f t="shared" si="1"/>
        <v>0</v>
      </c>
      <c r="F120" s="22">
        <v>0.06561</v>
      </c>
    </row>
    <row r="121" spans="1:6" ht="19.5">
      <c r="A121" s="9"/>
      <c r="B121" s="89" t="s">
        <v>152</v>
      </c>
      <c r="C121" s="74">
        <v>100000000</v>
      </c>
      <c r="D121" s="26"/>
      <c r="E121" s="23">
        <f t="shared" si="1"/>
        <v>0</v>
      </c>
      <c r="F121" s="22"/>
    </row>
    <row r="122" spans="1:6" ht="19.5">
      <c r="A122" s="9"/>
      <c r="B122" s="89" t="s">
        <v>153</v>
      </c>
      <c r="C122" s="74">
        <v>70200000</v>
      </c>
      <c r="D122" s="26"/>
      <c r="E122" s="23">
        <f t="shared" si="1"/>
        <v>0</v>
      </c>
      <c r="F122" s="22"/>
    </row>
    <row r="123" spans="1:6" ht="19.5">
      <c r="A123" s="9"/>
      <c r="B123" s="89" t="s">
        <v>154</v>
      </c>
      <c r="C123" s="74">
        <v>7800000</v>
      </c>
      <c r="D123" s="26"/>
      <c r="E123" s="23">
        <f t="shared" si="1"/>
        <v>0</v>
      </c>
      <c r="F123" s="22"/>
    </row>
    <row r="124" spans="1:6" ht="19.5">
      <c r="A124" s="9"/>
      <c r="B124" s="89" t="s">
        <v>155</v>
      </c>
      <c r="C124" s="74">
        <v>4500000</v>
      </c>
      <c r="D124" s="26"/>
      <c r="E124" s="23">
        <f t="shared" si="1"/>
        <v>0</v>
      </c>
      <c r="F124" s="22"/>
    </row>
    <row r="125" spans="1:6" ht="18.75">
      <c r="A125" s="9"/>
      <c r="B125" s="90" t="s">
        <v>156</v>
      </c>
      <c r="C125" s="74">
        <v>9900000</v>
      </c>
      <c r="D125" s="26"/>
      <c r="E125" s="23">
        <f t="shared" si="1"/>
        <v>0</v>
      </c>
      <c r="F125" s="22"/>
    </row>
    <row r="126" spans="1:6" ht="21">
      <c r="A126" s="9"/>
      <c r="B126" s="115" t="s">
        <v>151</v>
      </c>
      <c r="C126" s="74"/>
      <c r="D126" s="26"/>
      <c r="E126" s="23"/>
      <c r="F126" s="22">
        <v>0.0656</v>
      </c>
    </row>
    <row r="127" spans="1:6" ht="37.5">
      <c r="A127" s="9">
        <v>5.2</v>
      </c>
      <c r="B127" s="63" t="s">
        <v>20</v>
      </c>
      <c r="C127" s="74"/>
      <c r="D127" s="26"/>
      <c r="E127" s="23"/>
      <c r="F127" s="22"/>
    </row>
    <row r="128" spans="1:6" ht="18.75">
      <c r="A128" s="9">
        <v>6</v>
      </c>
      <c r="B128" s="63" t="s">
        <v>24</v>
      </c>
      <c r="C128" s="74"/>
      <c r="D128" s="26"/>
      <c r="E128" s="23"/>
      <c r="F128" s="22"/>
    </row>
    <row r="129" spans="1:6" ht="18.75">
      <c r="A129" s="9">
        <v>6.1</v>
      </c>
      <c r="B129" s="63" t="s">
        <v>43</v>
      </c>
      <c r="C129" s="74"/>
      <c r="D129" s="26"/>
      <c r="E129" s="23"/>
      <c r="F129" s="22"/>
    </row>
    <row r="130" spans="1:6" ht="37.5">
      <c r="A130" s="9">
        <v>6.2</v>
      </c>
      <c r="B130" s="63" t="s">
        <v>20</v>
      </c>
      <c r="C130" s="74"/>
      <c r="D130" s="26"/>
      <c r="E130" s="23"/>
      <c r="F130" s="22"/>
    </row>
    <row r="131" spans="1:6" ht="18.75">
      <c r="A131" s="9">
        <v>7</v>
      </c>
      <c r="B131" s="63" t="s">
        <v>25</v>
      </c>
      <c r="C131" s="74"/>
      <c r="D131" s="26"/>
      <c r="E131" s="23"/>
      <c r="F131" s="22"/>
    </row>
    <row r="132" spans="1:6" ht="18.75">
      <c r="A132" s="9">
        <v>7.1</v>
      </c>
      <c r="B132" s="63" t="s">
        <v>43</v>
      </c>
      <c r="C132" s="74"/>
      <c r="D132" s="26"/>
      <c r="E132" s="23"/>
      <c r="F132" s="22"/>
    </row>
    <row r="133" spans="1:6" ht="37.5">
      <c r="A133" s="9">
        <v>7.2</v>
      </c>
      <c r="B133" s="63" t="s">
        <v>20</v>
      </c>
      <c r="C133" s="74"/>
      <c r="D133" s="26"/>
      <c r="E133" s="23"/>
      <c r="F133" s="22"/>
    </row>
    <row r="134" spans="1:6" ht="18.75">
      <c r="A134" s="9">
        <v>8</v>
      </c>
      <c r="B134" s="63" t="s">
        <v>26</v>
      </c>
      <c r="C134" s="74"/>
      <c r="D134" s="26"/>
      <c r="E134" s="23"/>
      <c r="F134" s="22"/>
    </row>
    <row r="135" spans="1:6" ht="18.75">
      <c r="A135" s="9">
        <v>8.1</v>
      </c>
      <c r="B135" s="63" t="s">
        <v>43</v>
      </c>
      <c r="C135" s="74"/>
      <c r="D135" s="26"/>
      <c r="E135" s="23"/>
      <c r="F135" s="22"/>
    </row>
    <row r="136" spans="1:6" ht="37.5">
      <c r="A136" s="9">
        <v>8.2</v>
      </c>
      <c r="B136" s="63" t="s">
        <v>20</v>
      </c>
      <c r="C136" s="74"/>
      <c r="D136" s="26"/>
      <c r="E136" s="23"/>
      <c r="F136" s="22"/>
    </row>
    <row r="137" spans="1:6" ht="37.5">
      <c r="A137" s="9">
        <v>9</v>
      </c>
      <c r="B137" s="61" t="s">
        <v>27</v>
      </c>
      <c r="C137" s="74"/>
      <c r="D137" s="26"/>
      <c r="E137" s="23"/>
      <c r="F137" s="22"/>
    </row>
    <row r="138" spans="1:6" ht="18.75">
      <c r="A138" s="9">
        <v>9.1</v>
      </c>
      <c r="B138" s="10" t="s">
        <v>43</v>
      </c>
      <c r="C138" s="74"/>
      <c r="D138" s="26"/>
      <c r="E138" s="23"/>
      <c r="F138" s="22"/>
    </row>
    <row r="139" spans="1:6" ht="37.5">
      <c r="A139" s="9">
        <v>9.2</v>
      </c>
      <c r="B139" s="10" t="s">
        <v>20</v>
      </c>
      <c r="C139" s="74"/>
      <c r="D139" s="26"/>
      <c r="E139" s="23"/>
      <c r="F139" s="22"/>
    </row>
    <row r="140" spans="1:6" ht="18.75">
      <c r="A140" s="9">
        <v>10</v>
      </c>
      <c r="B140" s="10" t="s">
        <v>28</v>
      </c>
      <c r="C140" s="74"/>
      <c r="D140" s="26"/>
      <c r="E140" s="23"/>
      <c r="F140" s="22"/>
    </row>
    <row r="141" spans="1:6" ht="18.75">
      <c r="A141" s="9">
        <v>10.1</v>
      </c>
      <c r="B141" s="10" t="s">
        <v>43</v>
      </c>
      <c r="C141" s="74"/>
      <c r="D141" s="26"/>
      <c r="E141" s="23"/>
      <c r="F141" s="22"/>
    </row>
    <row r="142" spans="1:6" ht="37.5">
      <c r="A142" s="9">
        <v>10.2</v>
      </c>
      <c r="B142" s="10" t="s">
        <v>20</v>
      </c>
      <c r="C142" s="74"/>
      <c r="D142" s="26"/>
      <c r="E142" s="23"/>
      <c r="F142" s="22"/>
    </row>
    <row r="143" spans="1:6" ht="18.75">
      <c r="A143" s="9">
        <v>11</v>
      </c>
      <c r="B143" s="10" t="s">
        <v>29</v>
      </c>
      <c r="C143" s="73">
        <f>C146</f>
        <v>24505000</v>
      </c>
      <c r="D143" s="26"/>
      <c r="E143" s="23">
        <f t="shared" si="1"/>
        <v>0</v>
      </c>
      <c r="F143" s="22">
        <v>0</v>
      </c>
    </row>
    <row r="144" spans="1:6" ht="48" customHeight="1">
      <c r="A144" s="9">
        <v>1</v>
      </c>
      <c r="B144" s="10" t="s">
        <v>30</v>
      </c>
      <c r="C144" s="73"/>
      <c r="D144" s="26"/>
      <c r="E144" s="23"/>
      <c r="F144" s="22"/>
    </row>
    <row r="145" spans="1:6" ht="37.5">
      <c r="A145" s="9"/>
      <c r="B145" s="11" t="s">
        <v>31</v>
      </c>
      <c r="C145" s="73"/>
      <c r="D145" s="26"/>
      <c r="E145" s="23"/>
      <c r="F145" s="22"/>
    </row>
    <row r="146" spans="1:6" ht="18.75">
      <c r="A146" s="9">
        <v>2</v>
      </c>
      <c r="B146" s="10" t="s">
        <v>29</v>
      </c>
      <c r="C146" s="73">
        <f>C147</f>
        <v>24505000</v>
      </c>
      <c r="D146" s="26"/>
      <c r="E146" s="23">
        <f t="shared" si="1"/>
        <v>0</v>
      </c>
      <c r="F146" s="22">
        <v>0</v>
      </c>
    </row>
    <row r="147" spans="1:6" s="105" customFormat="1" ht="18.75">
      <c r="A147" s="109"/>
      <c r="B147" s="69" t="s">
        <v>149</v>
      </c>
      <c r="C147" s="79">
        <f>C148</f>
        <v>24505000</v>
      </c>
      <c r="D147" s="110"/>
      <c r="E147" s="24">
        <f t="shared" si="1"/>
        <v>0</v>
      </c>
      <c r="F147" s="22">
        <v>0</v>
      </c>
    </row>
    <row r="148" spans="1:6" ht="18.75">
      <c r="A148" s="9"/>
      <c r="B148" s="10" t="s">
        <v>86</v>
      </c>
      <c r="C148" s="74">
        <v>24505000</v>
      </c>
      <c r="D148" s="26"/>
      <c r="E148" s="23">
        <f t="shared" si="1"/>
        <v>0</v>
      </c>
      <c r="F148" s="22">
        <v>0</v>
      </c>
    </row>
    <row r="149" spans="1:6" ht="18.75">
      <c r="A149" s="12"/>
      <c r="B149" s="3"/>
      <c r="C149" s="80"/>
      <c r="D149" s="80"/>
      <c r="E149" s="3"/>
      <c r="F149" s="3"/>
    </row>
    <row r="150" spans="1:6" ht="18.75">
      <c r="A150" s="138"/>
      <c r="B150" s="3"/>
      <c r="C150" s="80"/>
      <c r="D150" s="139" t="s">
        <v>99</v>
      </c>
      <c r="E150" s="139"/>
      <c r="F150" s="139"/>
    </row>
    <row r="151" spans="1:6" ht="18.75">
      <c r="A151" s="138"/>
      <c r="B151" s="3"/>
      <c r="C151" s="80"/>
      <c r="D151" s="136" t="s">
        <v>60</v>
      </c>
      <c r="E151" s="136"/>
      <c r="F151" s="136"/>
    </row>
    <row r="156" spans="4:6" ht="18.75">
      <c r="D156" s="132" t="s">
        <v>178</v>
      </c>
      <c r="E156" s="132"/>
      <c r="F156" s="132"/>
    </row>
  </sheetData>
  <sheetProtection/>
  <mergeCells count="15">
    <mergeCell ref="D156:F156"/>
    <mergeCell ref="A7:A8"/>
    <mergeCell ref="B7:B8"/>
    <mergeCell ref="C7:C8"/>
    <mergeCell ref="D7:D8"/>
    <mergeCell ref="E7:F7"/>
    <mergeCell ref="A150:A151"/>
    <mergeCell ref="D150:F150"/>
    <mergeCell ref="D151:F151"/>
    <mergeCell ref="A1:F1"/>
    <mergeCell ref="A4:F4"/>
    <mergeCell ref="A5:F5"/>
    <mergeCell ref="A6:F6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2019-10-15T02:40:53Z</cp:lastPrinted>
  <dcterms:created xsi:type="dcterms:W3CDTF">2012-05-07T01:08:45Z</dcterms:created>
  <dcterms:modified xsi:type="dcterms:W3CDTF">2019-10-15T07:55:50Z</dcterms:modified>
  <cp:category/>
  <cp:version/>
  <cp:contentType/>
  <cp:contentStatus/>
</cp:coreProperties>
</file>